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15" windowWidth="19425" windowHeight="4170" activeTab="2"/>
  </bookViews>
  <sheets>
    <sheet name="Atzinumu veidi" sheetId="2" r:id="rId1"/>
    <sheet name="Deputātu skaits" sheetId="4" r:id="rId2"/>
    <sheet name="Deputātu atlīdzība" sheetId="5" r:id="rId3"/>
  </sheets>
  <definedNames>
    <definedName name="_xlnm._FilterDatabase" localSheetId="0" hidden="1">'Atzinumu veidi'!$A$13:$AV$133</definedName>
    <definedName name="_xlnm._FilterDatabase" localSheetId="2" hidden="1">'Deputātu atlīdzība'!$A$4:$H$124</definedName>
  </definedNames>
  <calcPr calcId="145621"/>
</workbook>
</file>

<file path=xl/calcChain.xml><?xml version="1.0" encoding="utf-8"?>
<calcChain xmlns="http://schemas.openxmlformats.org/spreadsheetml/2006/main">
  <c r="R124" i="5" l="1"/>
  <c r="Q124" i="5"/>
  <c r="L133" i="2"/>
  <c r="K133" i="2"/>
  <c r="J133" i="2"/>
  <c r="I133" i="2"/>
  <c r="H133" i="2"/>
  <c r="G133" i="2"/>
  <c r="S123" i="5" l="1"/>
  <c r="S122" i="5"/>
  <c r="S121" i="5"/>
  <c r="S120" i="5"/>
  <c r="S119" i="5"/>
  <c r="S118" i="5"/>
  <c r="S117" i="5"/>
  <c r="S116" i="5"/>
  <c r="S115" i="5"/>
  <c r="S113" i="5"/>
  <c r="S112" i="5"/>
  <c r="S111" i="5"/>
  <c r="S110" i="5"/>
  <c r="S109" i="5"/>
  <c r="S108" i="5"/>
  <c r="S107" i="5"/>
  <c r="S106" i="5"/>
  <c r="S105" i="5"/>
  <c r="S103" i="5"/>
  <c r="S102" i="5"/>
  <c r="S101" i="5"/>
  <c r="S100" i="5"/>
  <c r="S99" i="5"/>
  <c r="S98" i="5"/>
  <c r="S97" i="5"/>
  <c r="S96" i="5"/>
  <c r="S95" i="5"/>
  <c r="S94" i="5"/>
  <c r="S93" i="5"/>
  <c r="S92" i="5"/>
  <c r="S91" i="5"/>
  <c r="S90" i="5"/>
  <c r="S89" i="5"/>
  <c r="S88" i="5"/>
  <c r="S86" i="5"/>
  <c r="S85" i="5"/>
  <c r="S83" i="5"/>
  <c r="S81" i="5"/>
  <c r="S80" i="5"/>
  <c r="S79" i="5"/>
  <c r="S78" i="5"/>
  <c r="S76" i="5"/>
  <c r="S75" i="5"/>
  <c r="S74" i="5"/>
  <c r="S73" i="5"/>
  <c r="S72" i="5"/>
  <c r="S71" i="5"/>
  <c r="S70" i="5"/>
  <c r="S69" i="5"/>
  <c r="S68" i="5"/>
  <c r="S67" i="5"/>
  <c r="S66" i="5"/>
  <c r="S65" i="5"/>
  <c r="S64" i="5"/>
  <c r="S63" i="5"/>
  <c r="S62" i="5"/>
  <c r="S61" i="5"/>
  <c r="S60" i="5"/>
  <c r="S59" i="5"/>
  <c r="S58" i="5"/>
  <c r="S57" i="5"/>
  <c r="S56" i="5"/>
  <c r="S55" i="5"/>
  <c r="S54" i="5"/>
  <c r="S53" i="5"/>
  <c r="S51" i="5"/>
  <c r="S49" i="5"/>
  <c r="S48" i="5"/>
  <c r="S47" i="5"/>
  <c r="S46" i="5"/>
  <c r="S45" i="5"/>
  <c r="S44" i="5"/>
  <c r="S42" i="5"/>
  <c r="S41" i="5"/>
  <c r="S40" i="5"/>
  <c r="S39" i="5"/>
  <c r="S38" i="5"/>
  <c r="S37" i="5"/>
  <c r="S36" i="5"/>
  <c r="S35" i="5"/>
  <c r="S34" i="5"/>
  <c r="S33" i="5"/>
  <c r="S32" i="5"/>
  <c r="S31" i="5"/>
  <c r="S29" i="5"/>
  <c r="S26" i="5"/>
  <c r="S25" i="5"/>
  <c r="S24" i="5"/>
  <c r="S23" i="5"/>
  <c r="S22" i="5"/>
  <c r="S21" i="5"/>
  <c r="S18" i="5"/>
  <c r="S17" i="5"/>
  <c r="S15" i="5"/>
  <c r="S14" i="5"/>
  <c r="S13" i="5"/>
  <c r="S12" i="5"/>
  <c r="S11" i="5"/>
  <c r="S10" i="5"/>
  <c r="S9" i="5"/>
  <c r="S8" i="5"/>
  <c r="S7" i="5"/>
  <c r="S6" i="5"/>
  <c r="S5" i="5"/>
  <c r="S50" i="5"/>
  <c r="F123" i="5" l="1"/>
  <c r="E123" i="5"/>
  <c r="F122" i="5"/>
  <c r="E122" i="5"/>
  <c r="F120" i="5"/>
  <c r="E120" i="5"/>
  <c r="F119" i="5"/>
  <c r="E119" i="5"/>
  <c r="F118" i="5"/>
  <c r="F117" i="5"/>
  <c r="E117" i="5"/>
  <c r="F116" i="5"/>
  <c r="E116" i="5"/>
  <c r="F115" i="5"/>
  <c r="E115" i="5"/>
  <c r="F112" i="5"/>
  <c r="E112" i="5"/>
  <c r="F111" i="5"/>
  <c r="F110" i="5"/>
  <c r="F109" i="5"/>
  <c r="E109" i="5"/>
  <c r="F108" i="5"/>
  <c r="E108" i="5"/>
  <c r="F107" i="5"/>
  <c r="E107" i="5"/>
  <c r="F106" i="5"/>
  <c r="E106" i="5"/>
  <c r="F105" i="5"/>
  <c r="E105" i="5"/>
  <c r="F103" i="5"/>
  <c r="E103" i="5"/>
  <c r="F102" i="5"/>
  <c r="E102" i="5"/>
  <c r="F101" i="5"/>
  <c r="E101" i="5"/>
  <c r="F100" i="5"/>
  <c r="E100" i="5"/>
  <c r="F99" i="5"/>
  <c r="E99" i="5"/>
  <c r="E98" i="5"/>
  <c r="F97" i="5"/>
  <c r="E97" i="5"/>
  <c r="F96" i="5"/>
  <c r="E96" i="5"/>
  <c r="F95" i="5"/>
  <c r="E95" i="5"/>
  <c r="F94" i="5"/>
  <c r="E94" i="5"/>
  <c r="F93" i="5"/>
  <c r="E93" i="5"/>
  <c r="F92" i="5"/>
  <c r="F91" i="5"/>
  <c r="E91" i="5"/>
  <c r="F90" i="5"/>
  <c r="E90" i="5"/>
  <c r="F89" i="5"/>
  <c r="E89" i="5"/>
  <c r="F88" i="5"/>
  <c r="E88" i="5"/>
  <c r="F86" i="5"/>
  <c r="E86" i="5"/>
  <c r="F85" i="5"/>
  <c r="E85" i="5"/>
  <c r="F83" i="5"/>
  <c r="F81" i="5"/>
  <c r="E81" i="5"/>
  <c r="F79" i="5"/>
  <c r="E79" i="5"/>
  <c r="F78" i="5"/>
  <c r="E78" i="5"/>
  <c r="F76" i="5"/>
  <c r="E76" i="5"/>
  <c r="F75" i="5"/>
  <c r="E75" i="5"/>
  <c r="F74" i="5"/>
  <c r="E74" i="5"/>
  <c r="F73" i="5"/>
  <c r="E73" i="5"/>
  <c r="F71" i="5"/>
  <c r="E71" i="5"/>
  <c r="F70" i="5"/>
  <c r="E70" i="5"/>
  <c r="F69" i="5"/>
  <c r="E69" i="5"/>
  <c r="F68" i="5"/>
  <c r="E68" i="5"/>
  <c r="F67" i="5"/>
  <c r="E67" i="5"/>
  <c r="F66" i="5"/>
  <c r="E66" i="5"/>
  <c r="F65" i="5"/>
  <c r="E65" i="5"/>
  <c r="F64" i="5"/>
  <c r="E64" i="5"/>
  <c r="F63" i="5"/>
  <c r="E63" i="5"/>
  <c r="F62" i="5"/>
  <c r="E62" i="5"/>
  <c r="F61" i="5"/>
  <c r="E61" i="5"/>
  <c r="F60" i="5"/>
  <c r="E60" i="5"/>
  <c r="F59" i="5"/>
  <c r="E59" i="5"/>
  <c r="F57" i="5"/>
  <c r="E57" i="5"/>
  <c r="F56" i="5"/>
  <c r="E56" i="5"/>
  <c r="F55" i="5"/>
  <c r="E55" i="5"/>
  <c r="F53" i="5"/>
  <c r="E53" i="5"/>
  <c r="F51" i="5"/>
  <c r="E51" i="5"/>
  <c r="F49" i="5"/>
  <c r="E49" i="5"/>
  <c r="F48" i="5"/>
  <c r="E48" i="5"/>
  <c r="F47" i="5"/>
  <c r="E47" i="5"/>
  <c r="F46" i="5"/>
  <c r="E46" i="5"/>
  <c r="F45" i="5"/>
  <c r="E45" i="5"/>
  <c r="F44" i="5"/>
  <c r="E44" i="5"/>
  <c r="F42" i="5"/>
  <c r="E42" i="5"/>
  <c r="F41" i="5"/>
  <c r="E41" i="5"/>
  <c r="F40" i="5"/>
  <c r="E40" i="5"/>
  <c r="F39" i="5"/>
  <c r="E39" i="5"/>
  <c r="F38" i="5"/>
  <c r="E38" i="5"/>
  <c r="F37" i="5"/>
  <c r="E37" i="5"/>
  <c r="F36" i="5"/>
  <c r="E36" i="5"/>
  <c r="F34" i="5"/>
  <c r="E34" i="5"/>
  <c r="F33" i="5"/>
  <c r="F32" i="5"/>
  <c r="F31" i="5"/>
  <c r="E31" i="5"/>
  <c r="F29" i="5"/>
  <c r="E29" i="5"/>
  <c r="F25" i="5"/>
  <c r="E25" i="5"/>
  <c r="F24" i="5"/>
  <c r="E24" i="5"/>
  <c r="F23" i="5"/>
  <c r="E23" i="5"/>
  <c r="F22" i="5"/>
  <c r="E22" i="5"/>
  <c r="F21" i="5"/>
  <c r="E21" i="5"/>
  <c r="F18" i="5"/>
  <c r="E18" i="5"/>
  <c r="F15" i="5"/>
  <c r="E15" i="5"/>
  <c r="F14" i="5"/>
  <c r="E14" i="5"/>
  <c r="F13" i="5"/>
  <c r="E13" i="5"/>
  <c r="F12" i="5"/>
  <c r="E12" i="5"/>
  <c r="F11" i="5"/>
  <c r="E11" i="5"/>
  <c r="F9" i="5"/>
  <c r="E9" i="5"/>
  <c r="F8" i="5"/>
  <c r="E8" i="5"/>
  <c r="F7" i="5"/>
  <c r="E7" i="5"/>
  <c r="F6" i="5"/>
  <c r="E6" i="5"/>
  <c r="F5" i="5"/>
  <c r="E5" i="5"/>
  <c r="P124" i="5"/>
  <c r="O124" i="5"/>
  <c r="N124" i="5"/>
  <c r="L124" i="5"/>
  <c r="K124" i="5"/>
  <c r="J124" i="5"/>
  <c r="I124" i="5"/>
  <c r="F121" i="5"/>
  <c r="E118" i="5"/>
  <c r="E113" i="5"/>
  <c r="E111" i="5"/>
  <c r="E110" i="5"/>
  <c r="F98" i="5"/>
  <c r="E92" i="5"/>
  <c r="E83" i="5"/>
  <c r="F80" i="5"/>
  <c r="F72" i="5"/>
  <c r="F58" i="5"/>
  <c r="F54" i="5"/>
  <c r="E50" i="5"/>
  <c r="E35" i="5"/>
  <c r="E33" i="5"/>
  <c r="E32" i="5"/>
  <c r="F26" i="5"/>
  <c r="E17" i="5"/>
  <c r="F10" i="5"/>
  <c r="M87" i="5"/>
  <c r="S87" i="5" s="1"/>
  <c r="E87" i="5" s="1"/>
  <c r="D124" i="5"/>
  <c r="F87" i="5" l="1"/>
  <c r="M124" i="5"/>
  <c r="F50" i="5"/>
  <c r="E121" i="5"/>
  <c r="F113" i="5"/>
  <c r="E80" i="5"/>
  <c r="E72" i="5"/>
  <c r="E58" i="5"/>
  <c r="E54" i="5"/>
  <c r="F35" i="5"/>
  <c r="E26" i="5"/>
  <c r="F17" i="5"/>
  <c r="E10" i="5"/>
  <c r="H114" i="5" l="1"/>
  <c r="S114" i="5" s="1"/>
  <c r="H104" i="5"/>
  <c r="S104" i="5" s="1"/>
  <c r="H84" i="5"/>
  <c r="S84" i="5" s="1"/>
  <c r="H82" i="5"/>
  <c r="H52" i="5"/>
  <c r="S52" i="5" s="1"/>
  <c r="H30" i="5"/>
  <c r="S30" i="5" s="1"/>
  <c r="H28" i="5"/>
  <c r="S28" i="5" s="1"/>
  <c r="H27" i="5"/>
  <c r="S27" i="5" s="1"/>
  <c r="H20" i="5"/>
  <c r="S20" i="5" s="1"/>
  <c r="H19" i="5"/>
  <c r="S19" i="5" s="1"/>
  <c r="H16" i="5"/>
  <c r="G82" i="5"/>
  <c r="S82" i="5" s="1"/>
  <c r="G77" i="5"/>
  <c r="S77" i="5" s="1"/>
  <c r="G43" i="5"/>
  <c r="S43" i="5" s="1"/>
  <c r="C124" i="5"/>
  <c r="H124" i="5" l="1"/>
  <c r="S16" i="5"/>
  <c r="F28" i="5"/>
  <c r="E28" i="5"/>
  <c r="F84" i="5"/>
  <c r="E84" i="5"/>
  <c r="F43" i="5"/>
  <c r="E43" i="5"/>
  <c r="F30" i="5"/>
  <c r="E30" i="5"/>
  <c r="E104" i="5"/>
  <c r="F104" i="5"/>
  <c r="F77" i="5"/>
  <c r="E77" i="5"/>
  <c r="F52" i="5"/>
  <c r="E52" i="5"/>
  <c r="E114" i="5"/>
  <c r="F114" i="5"/>
  <c r="F19" i="5"/>
  <c r="E19" i="5"/>
  <c r="F20" i="5"/>
  <c r="E20" i="5"/>
  <c r="F82" i="5"/>
  <c r="E82" i="5"/>
  <c r="F27" i="5"/>
  <c r="E27" i="5"/>
  <c r="G124" i="5"/>
  <c r="H124" i="4"/>
  <c r="G124" i="4"/>
  <c r="F124" i="4"/>
  <c r="D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124" i="4" s="1"/>
  <c r="C124" i="4"/>
  <c r="F16" i="5" l="1"/>
  <c r="E16" i="5"/>
  <c r="S124" i="5"/>
  <c r="Z133" i="2"/>
  <c r="E124" i="5" l="1"/>
  <c r="F124" i="5"/>
  <c r="AU133" i="2" l="1"/>
  <c r="R133" i="2"/>
  <c r="Q133" i="2"/>
  <c r="P133" i="2"/>
  <c r="O133" i="2"/>
  <c r="N133" i="2"/>
  <c r="M133" i="2"/>
  <c r="AV133" i="2" l="1"/>
  <c r="AT133" i="2"/>
  <c r="AS133" i="2"/>
  <c r="AR133" i="2"/>
  <c r="AQ133" i="2"/>
  <c r="AP133" i="2"/>
  <c r="AO133" i="2"/>
  <c r="AN133" i="2"/>
  <c r="AM133" i="2"/>
  <c r="AL133" i="2"/>
  <c r="AK133" i="2"/>
  <c r="AJ133" i="2"/>
  <c r="AI133" i="2"/>
  <c r="Y133" i="2"/>
  <c r="X133" i="2"/>
  <c r="W133" i="2"/>
  <c r="V133" i="2"/>
  <c r="AH133" i="2"/>
  <c r="AG133" i="2"/>
  <c r="AF133" i="2"/>
  <c r="AE133" i="2"/>
  <c r="AD133" i="2"/>
  <c r="AC133" i="2"/>
  <c r="AB133" i="2"/>
  <c r="AA133" i="2"/>
  <c r="U133" i="2"/>
  <c r="T133" i="2"/>
  <c r="S133" i="2"/>
</calcChain>
</file>

<file path=xl/sharedStrings.xml><?xml version="1.0" encoding="utf-8"?>
<sst xmlns="http://schemas.openxmlformats.org/spreadsheetml/2006/main" count="800" uniqueCount="336">
  <si>
    <t>Jā</t>
  </si>
  <si>
    <t>Nē</t>
  </si>
  <si>
    <t>Aglonas novads</t>
  </si>
  <si>
    <t>Aizkraukles novads</t>
  </si>
  <si>
    <t>Aizputes novads</t>
  </si>
  <si>
    <t>Aknīstes novads</t>
  </si>
  <si>
    <t>Alojas novads</t>
  </si>
  <si>
    <t>Alsungas novads</t>
  </si>
  <si>
    <t>Alūksnes novads</t>
  </si>
  <si>
    <t>Amatas novads</t>
  </si>
  <si>
    <t>Apes novads</t>
  </si>
  <si>
    <t>Auces novads</t>
  </si>
  <si>
    <t>Ādažu novads</t>
  </si>
  <si>
    <t>Babītes novads</t>
  </si>
  <si>
    <t>Baldones novads</t>
  </si>
  <si>
    <t>Baltinavas novads</t>
  </si>
  <si>
    <t>Balvu novads</t>
  </si>
  <si>
    <t>Bauskas novads</t>
  </si>
  <si>
    <t>Beverīnas novads</t>
  </si>
  <si>
    <t>Brocēnu novads</t>
  </si>
  <si>
    <t>Burtnieku novads</t>
  </si>
  <si>
    <t>Carnikavas novads</t>
  </si>
  <si>
    <t>Cesvaines novads</t>
  </si>
  <si>
    <t>Cēsu novads</t>
  </si>
  <si>
    <t>Ciblas novads</t>
  </si>
  <si>
    <t>Dagdas novads</t>
  </si>
  <si>
    <t>Daugavpils</t>
  </si>
  <si>
    <t>Daugavpils novads</t>
  </si>
  <si>
    <t>Dobeles novads</t>
  </si>
  <si>
    <t>Dundagas novads</t>
  </si>
  <si>
    <t>Durbes novads</t>
  </si>
  <si>
    <t>Engures novads</t>
  </si>
  <si>
    <t>Ērgļu novads</t>
  </si>
  <si>
    <t>Garkalnes novads</t>
  </si>
  <si>
    <t>Grobiņas novads</t>
  </si>
  <si>
    <t>Gulbenes novads</t>
  </si>
  <si>
    <t>Iecavas novads</t>
  </si>
  <si>
    <t>Ikšķiles novads</t>
  </si>
  <si>
    <t>Ilūkstes novads</t>
  </si>
  <si>
    <t>Inčukalna novads</t>
  </si>
  <si>
    <t>Jaunjelgavas novads</t>
  </si>
  <si>
    <t>Jaunpiebalgas novads</t>
  </si>
  <si>
    <t>Jaunpils novads</t>
  </si>
  <si>
    <t>Jelgava</t>
  </si>
  <si>
    <t>Jelgavas novads</t>
  </si>
  <si>
    <t>Jēkabpils</t>
  </si>
  <si>
    <t>Jēkabpils novads</t>
  </si>
  <si>
    <t>Jūrmala</t>
  </si>
  <si>
    <t>Kandavas novads</t>
  </si>
  <si>
    <t>Kārsavas novads</t>
  </si>
  <si>
    <t>Kocēnu novads</t>
  </si>
  <si>
    <t>Kokneses novads</t>
  </si>
  <si>
    <t>Krāslavas novads</t>
  </si>
  <si>
    <t>Krimuldas novads</t>
  </si>
  <si>
    <t>Krustpils novads</t>
  </si>
  <si>
    <t>Kuldīgas novads</t>
  </si>
  <si>
    <t>Ķeguma novads</t>
  </si>
  <si>
    <t>Ķekavas novads</t>
  </si>
  <si>
    <t>Lielvārdes novads</t>
  </si>
  <si>
    <t>Liepāja</t>
  </si>
  <si>
    <t>Limbažu novads</t>
  </si>
  <si>
    <t>Līgatnes novads</t>
  </si>
  <si>
    <t>Līvānu novads</t>
  </si>
  <si>
    <t>Lubānas novads</t>
  </si>
  <si>
    <t>Ludzas novads</t>
  </si>
  <si>
    <t>Madonas novads</t>
  </si>
  <si>
    <t>Mazsalacas novads</t>
  </si>
  <si>
    <t>Mālpils novads</t>
  </si>
  <si>
    <t>Mārupes novads</t>
  </si>
  <si>
    <t>Mērsraga novads</t>
  </si>
  <si>
    <t>Naukšēnu novads</t>
  </si>
  <si>
    <t>Neretas novads</t>
  </si>
  <si>
    <t>Nīcas novads</t>
  </si>
  <si>
    <t>Ogres novads</t>
  </si>
  <si>
    <t>Olaines novads</t>
  </si>
  <si>
    <t>Ozolnieku novads</t>
  </si>
  <si>
    <t>Pārgaujas novads</t>
  </si>
  <si>
    <t>Pāvilostas novads</t>
  </si>
  <si>
    <t>Pļaviņu novads</t>
  </si>
  <si>
    <t>Preiļu novads</t>
  </si>
  <si>
    <t>Priekules novads</t>
  </si>
  <si>
    <t>Priekuļu novads</t>
  </si>
  <si>
    <t>Raunas novads</t>
  </si>
  <si>
    <t>Rēzekne</t>
  </si>
  <si>
    <t>Rēzeknes novads</t>
  </si>
  <si>
    <t>Riebiņu novads</t>
  </si>
  <si>
    <t>Rīga</t>
  </si>
  <si>
    <t>Rojas novads</t>
  </si>
  <si>
    <t>Ropažu novads</t>
  </si>
  <si>
    <t>Rucavas novads</t>
  </si>
  <si>
    <t>Rugāju novads</t>
  </si>
  <si>
    <t>Rundāles novads</t>
  </si>
  <si>
    <t>Rūjienas novads</t>
  </si>
  <si>
    <t>Salacgrīvas novads</t>
  </si>
  <si>
    <t>Salas novads</t>
  </si>
  <si>
    <t>Salaspils novads</t>
  </si>
  <si>
    <t>Saldus novads</t>
  </si>
  <si>
    <t>Saulkrastu novads</t>
  </si>
  <si>
    <t>Sējas novads</t>
  </si>
  <si>
    <t>Siguldas novads</t>
  </si>
  <si>
    <t>Skrīveru novads</t>
  </si>
  <si>
    <t>Skrundas novads</t>
  </si>
  <si>
    <t>Smiltenes novads</t>
  </si>
  <si>
    <t>Stopiņu novads</t>
  </si>
  <si>
    <t>Strenču novads</t>
  </si>
  <si>
    <t>Talsu novads</t>
  </si>
  <si>
    <t>Tērvetes novads</t>
  </si>
  <si>
    <t>Tukuma novads</t>
  </si>
  <si>
    <t>Vaiņodes novads</t>
  </si>
  <si>
    <t>Valkas novads</t>
  </si>
  <si>
    <t>Valmiera</t>
  </si>
  <si>
    <t>Varakļānu novads</t>
  </si>
  <si>
    <t>Vārkavas novads</t>
  </si>
  <si>
    <t>Vecpiebalgas novads</t>
  </si>
  <si>
    <t>Vecumnieku novads</t>
  </si>
  <si>
    <t>Ventspils</t>
  </si>
  <si>
    <t>Ventspils novads</t>
  </si>
  <si>
    <t>Viesītes novads</t>
  </si>
  <si>
    <t>Viļakas novads</t>
  </si>
  <si>
    <t>Viļānu novads</t>
  </si>
  <si>
    <t>Zilupes novads</t>
  </si>
  <si>
    <t>Nr.p.k.</t>
  </si>
  <si>
    <t>Pašvaldības nosaukums</t>
  </si>
  <si>
    <t>Kopā:</t>
  </si>
  <si>
    <t>Zvērināts revidents</t>
  </si>
  <si>
    <t>t.sk. deputāts visu gadu</t>
  </si>
  <si>
    <t>t.sk. deputāts īsāku periodu</t>
  </si>
  <si>
    <t>Aivars Rutkis</t>
  </si>
  <si>
    <t>Nellija Pagrabniece</t>
  </si>
  <si>
    <t>Judīte Jakovina</t>
  </si>
  <si>
    <t>Antonija Spirina</t>
  </si>
  <si>
    <t>Sandra Vilcāne</t>
  </si>
  <si>
    <t>Valentīna Razujeva</t>
  </si>
  <si>
    <t>Vaira Šķibele</t>
  </si>
  <si>
    <t>Biruta Novika</t>
  </si>
  <si>
    <t>Māris Biernis</t>
  </si>
  <si>
    <t>Astrīda Reigase</t>
  </si>
  <si>
    <t>Gunta Darkevica</t>
  </si>
  <si>
    <t>Nikolajs Lukins</t>
  </si>
  <si>
    <t>Anita Kursīte</t>
  </si>
  <si>
    <t>Marija Jansone</t>
  </si>
  <si>
    <t>Līga Šķibele</t>
  </si>
  <si>
    <t>Edīte Sončika</t>
  </si>
  <si>
    <t>Ināra Bula</t>
  </si>
  <si>
    <t>Ingrīda Latimira</t>
  </si>
  <si>
    <t>Ēriks Bahirs</t>
  </si>
  <si>
    <t>Austra Koklīte</t>
  </si>
  <si>
    <t>Anita Kaņepa</t>
  </si>
  <si>
    <t>Sandra Dzerele</t>
  </si>
  <si>
    <t>Marija Poriete</t>
  </si>
  <si>
    <t>Iveta Vimba</t>
  </si>
  <si>
    <t>*</t>
  </si>
  <si>
    <t>Valsts un pašvaldību institūciju amatpersonu un darbinieku atlīdzības likums.</t>
  </si>
  <si>
    <t>Atzinuma veids</t>
  </si>
  <si>
    <t>Pamatojums</t>
  </si>
  <si>
    <t>ar iebildēm</t>
  </si>
  <si>
    <t>bez iebildēm ar apstākļu acentējumu</t>
  </si>
  <si>
    <t>bez iebildēm</t>
  </si>
  <si>
    <t>negatīvs atzinums</t>
  </si>
  <si>
    <t>Tomēr vēršam uzmanību, ka līdz pašvaldības domes 26.03.2019 veiktajiem grozījumiem domes deputātu atlīdzības kārtībā un praksē pārskata periodā tika konstatēts, ka domes deputātiem, kuri neieņem algotu amatu domē, pašvaldības noteiktajā kārtībā un praksē mēnešalgas stundas likme pārsniedz proporcionāli likumā noteiktam mēnešalgas apmēra ierobežojumam aprēķināto likmi.</t>
  </si>
  <si>
    <t>Tomēr vēršam uzmanību, ka līdz pašvaldības domes 24.01.2019. veiktajiem grozījumiem domes lēmumos, Balvu novada domes divi deputāti ir veikuši Balvu novada domes deputāta pienākumus bez atalgojuma (pēc personiska iesnieguma par atteikšanos no deputāta atlīdzības).</t>
  </si>
  <si>
    <t>Tomēr vēršam uzmanību, ka domes deputātu atlīdzības kārtībā un praksē pārskata periodā tika konstatēts, ka  izdevumu kodā pēc ekonomiskās klasifikācijas EKK 1111 “Deputātu mēnešalga” nav iekļautas domes priekšsēdētāja un domes priekšsēdētāja vietnieka, kuri ieņem algotus amatus domē, mēnešalgas.</t>
  </si>
  <si>
    <t xml:space="preserve">Tomēr vēršam uzmanību, ka domes deputātu atlīdzības kārtībā un praksē pārskata periodā tika konstatēts, ka Domes deputātiem, kuri neieņem algotu amatu domē, pašvaldības noteiktajā kārtībā un praksē mēnešalgas stundas likme pārsniedz proporcionāli likumā noteiktam mēnešalgas apmēra ierobežojumam aprēķināto likmi.                                                                                                                    </t>
  </si>
  <si>
    <t>Nav norādījusi atzinuma veidu. Domes deputātiem, kuri neieņem algotu amatu domē (13.cilv.), pašvaldības noteiktajā kārtībā un praksē maksimālā mēnešalgas stundas likme no 2018.gada 1.janvāra līdz 2018.gada 31.decembrim pārsniedz proporcionāli likumā noteiktam mēnešalgas apmēra ierobežojumam aprēķināto likmi.</t>
  </si>
  <si>
    <t>Tomēr vēršam uzmanību, ka domes deputātu atlīdzības kārtībā un praksē pārskata periodā tika konstatēts, ka izdevumu kodā pēc ekonomiskās klasifikācijas EKK 1111 “Deputātu mēnešalga” nav iekļauta domes priekšsēdētāja, kurš ieņem algotu amatu domē, mēnešalga.</t>
  </si>
  <si>
    <t>Domes deputātiem, kuri neieņem algotu amatu domē, pašvaldības noteiktajā kārtībā un praksē mēnešalgas stundas likme pārsniedz proporcionāli likumā noteiktam mēnešalgas apmēra ierobežojumam aprēķināto likmi.</t>
  </si>
  <si>
    <t>2018.gadā no visas aprēķinātās deputātu atlīdzības, kas sastādīja 181 227 EUR, deputātu atalgojums ir 177 779 EUR, no kura uz EKK 1111 attiecināti 60609 EUR, bet uz EKK 1119 attiecināti 117 170 EUR. 2019.gadā kļūda ir novērsta un sākot ar janvāri viss aprēķinātais deputātu atalgojums tiek attiecināts uz EKK 1111.</t>
  </si>
  <si>
    <t xml:space="preserve">Inguna Staša </t>
  </si>
  <si>
    <t>“Rūjienas  novada pašvaldības  amatpersonu un darbinieku atlīdzības un sociālo garantiju nolikumā” ir paredzēta iespēja deputātam atteikties no atlīdzības, iesniedzot domes priekssēdētajam rakstisku paziņojumu. Pārbaudāmajā periodā viena deputāte, kura neieņem algotu amatu domē, ir atteikusies no atlīdzības un nesaņem mēnešalgu par deputāta pienākumu pildīšanu.</t>
  </si>
  <si>
    <t>Domes deputātiem, kuri neieņem algotu amatu domē, pašvaldības noteiktajā kārtībā un praksē mēnešalgas stundas likme pārsniedz proporcionāli likumā noteiktam mēnešalgas apmēra
ierobežojumam aprēķināto likmi.</t>
  </si>
  <si>
    <t>Tomēr vēršam uzmanību, ka līdz pašvaldības domes (23.08.2018.) veiktajiem grozījumiem domes deputātu atlīdzības kārtībā un praksē pārskata periodā tika konstatēts, ka:
• Pārskatā izdevumu kodā pēc ekonomiskās klasifikācijas EKK 1111 “Deputātu mēnešalga” nav iekļauti visu deputātu mēnešalgas un pārējie atbilstošie izdevumi.</t>
  </si>
  <si>
    <t>Domes deputātiem, kuri ieņem un neieņem algotu amatu domē, pašvaldības noteiktajā kārtībā un praksē darba stundas likme par deputāta pienākumu pildīšanu un darbu komitejās  (EUR 20,00), kā arī komiteju priekšsēdētājudarba stundas likme (EUR 25,00) pārsniedz proporcionāli likumā noteiktam mēnešalagas apmēra ierobežojumam aprēķināto likmi.</t>
  </si>
  <si>
    <t>Tomēr vēršam uzmanību, ka līdz Tērvetes novada pašvaldības domes 27.12.2018. veiktajiem grozījumiem domes deputātu atlīdzības kārtībā un praksē pārskata periodā tika konstatēts, ka:
• Domes deputātiem, kuri neieņem algotu amatu domē, pašvaldības noteiktajā kārtībā un praksē mēnešalgas stundas likme pārsniedz proporcionāli likumā noteiktam mēnešalgas apmēra ierobežojumam aprēķināto likmi.</t>
  </si>
  <si>
    <t xml:space="preserve">Jelgavas novads  </t>
  </si>
  <si>
    <t xml:space="preserve">Jēkabpils </t>
  </si>
  <si>
    <t xml:space="preserve">Rēzekne </t>
  </si>
  <si>
    <t xml:space="preserve">Vecumnieku novads                 </t>
  </si>
  <si>
    <t xml:space="preserve">Ventspils </t>
  </si>
  <si>
    <t>Atlīdzības apmērs par  darbu komisijās pārsniedz likumā noteiktos ierobežojumus</t>
  </si>
  <si>
    <t>Deputātam, kas neieņem algotu amatu domē, ir izmaksāta slimības nauda</t>
  </si>
  <si>
    <t>Kopā</t>
  </si>
  <si>
    <t>Daļēji</t>
  </si>
  <si>
    <t>Vēršam uzmanību, ka pašvaldības deputātu, izņemot domes priekšsēdētāju, atlīdzība ir nesamērīgi zemā līmenī. Samaksas apmērs atbilst uzskaitītajām nostrādātajām stundam, iespējams, faktiski deputātu veiktais darbs ir ievērojami lielāks un netiek uzskaitītas un netiek apmaksātas visas nostrādātās stundas.</t>
  </si>
  <si>
    <t>Deputātu mēnešalga pilnā apmērā nav uzrādīta EKK 1111</t>
  </si>
  <si>
    <t>Izmaksātas prēmijas</t>
  </si>
  <si>
    <t>Deputāts nesaņem mēnešalgu</t>
  </si>
  <si>
    <t xml:space="preserve">Deputāta, kas ieņem arī citu amatu pašvaldībā, deputāta pienākuma pildīšanai un darbā pašvaldībā un tās iestādēs mēnesī uzskaitītas 240 un vairāk nostrādātās stundas </t>
  </si>
  <si>
    <t>Darba laika uzskaite tiek veikta tikai daļēji, tiek piemērota arī gabaldarba samaksa</t>
  </si>
  <si>
    <t>Deputātam, kas nav algota domes amatpersona, izmaksāta piemaksa par deputāta pienākumu veikšanu</t>
  </si>
  <si>
    <t>Par darbu komisijās netiek uzskaitīts nostrādātais laiks</t>
  </si>
  <si>
    <t>Deputātam, kurš ieņem algotu amatu domē,  izmaksātas piemaksas par virsstundām.</t>
  </si>
  <si>
    <t xml:space="preserve">Darba samaksas noteikumos „Par atlīdzību Alūksnes novada pašvaldībā” bija noteikts, ka deputātam, kurš neieņem algotu amatu domē, var piešķirt naudas balvu mēnešalgas apmērā.                                                                   Praksē naudas balvas nebija izmaksātas. </t>
  </si>
  <si>
    <t>Vēršam uzmanību, ka pārbaudāmajā periodā:                                                 1) Dagdas novada domes deputāte veica deputāta pienākumus bez atalgojuma (pēc personiska iesnieguma par atteikšanos no deputāta atlīdzības).                                                                                                           2)  Dagdas novada pašvaldības Darba samaksas un sociālo garantiju nolikuma 2.2. punktā  ir  atrunāts, ka darba samaksu novada domes deputātiem aprēķina katra deputāta faktiski nostrādāto stundu skaitu reizinot ar domes apstiprināto vienas darba stundas algas likmi, kas pārsniedz Atlīdzības likumā noteikto apmēru.                                                           3) Dagdas novada pašvaldības Darba samaksas un sociālo garantiju nolikuma 2.5. punktā  ir  atrunāts, ka darba samaksu patstāvīgo komisiju locekļiem aprēķina katra komisijas locekļa faktiski nostrādāto stundu skaitu reizinot ar domes apstiprināto vienas darba stundas algas likmi, kas pārsniedz Atlīdzības likumā noteikto apmēru.</t>
  </si>
  <si>
    <t>EKK 1111 iekļauti atalgojuma izdevumi personām, kas nav deputāti</t>
  </si>
  <si>
    <t>Izmaksātas naudas balvas deputātam, kas neieņem algotu amatu domē</t>
  </si>
  <si>
    <t>Deputātiem, kuri neieņem algotu amatu domē, ir aprēķināta atvaļinājuma nauda.</t>
  </si>
  <si>
    <t>1. Domes deputātiem, kuri neieņem algotu amatu domē, pašvaldības noteiktajā kārtībā un praksē mēnešalgas stundas likme pārsniedz proporcionāli likumā noteiktam mēnešalgas apmēra ierobežojumam aprēķināto likmi.
2.  Pārskatā izdevumu kodā pēc ekonomiskās klasifikācijas EKK 1111 “Deputātu mēnešalga” nav iekļauti visu deputātu mēnešalgas un pārējie atbilstošie izdevumi.
3.  Pašvaldības deputāta, kas ieņem arī citu amatu pašvaldībā, deputāta pienākumapildīšanai un darbā pašvaldībā un tās iestādēs mēnesī uzskaitītas 259 (un vairāk) nostrādātās stundas.</t>
  </si>
  <si>
    <t>Tomēr vēršam uzmanību, ka lai arī 2018.gada 25.janvārī veikti grozījumi, domes deputātu atlīdzības kārtībā un praksē pārskata periodā tika konstatēts, ka:
1)  Domes deputātiem, kuri neieņem algotu amatu domē, pašvaldības noteiktajā kārtībā un praksē mēnešalgas stundas likme pārsniedz proporcionāli likumā noteiktam mēnešalgas apmēra ierobežojumam aprēķināto likmi.</t>
  </si>
  <si>
    <t>Deputātam, kurš neieņem algotu amatu domē (domes priekšsēdētāja vietniekam), pašvaldības noteiktajā kārtībā paredzētas un ir izmaksātas piemaksas mēnešalgai par domes prieksšēdētāja aizstāšanu, kad domes priekšsēdētājs atradies amatā un nav bijis atvaļinājumā vai slims.</t>
  </si>
  <si>
    <t>Tiek izmantota gabaldarba atlīdzības sistēma, nav kritēriji</t>
  </si>
  <si>
    <t>Domes priekšsēdētājam un vietniekam ir veikta samaksa par darbu komisijās</t>
  </si>
  <si>
    <t>Izmaksātas naudas balvas (bez izvērtējuma)</t>
  </si>
  <si>
    <t>netiks iesniegts</t>
  </si>
  <si>
    <t>Nav līgums ar pašvaldību par papildus pakalpojumiem</t>
  </si>
  <si>
    <t>Domes deputātiem, kuri neieņem algotu amatu domē, netiek uzskaitīts nostrādātais laiks un mēnešalga netiek noteikta proporcionāli nostrādātajam laikam.</t>
  </si>
  <si>
    <t>Netiek uzskaitīts nostrādātais darba laiks</t>
  </si>
  <si>
    <t xml:space="preserve">Pilnībā </t>
  </si>
  <si>
    <t>Vai 2019. gadā ir mainīta atlīdzības kārtība un neatbilstības ir novērstas?</t>
  </si>
  <si>
    <t>Nav izstrādāts un apstiprināts atlīdzības nolikums jeb kārtība.</t>
  </si>
  <si>
    <t>Pašvaldības viedoklis</t>
  </si>
  <si>
    <r>
      <t xml:space="preserve">Izdevumi deputātu atvaļinājuma naudai un kompensācijai par neizmantotu atvaļinājumu, </t>
    </r>
    <r>
      <rPr>
        <i/>
        <sz val="11"/>
        <color theme="1"/>
        <rFont val="Times New Roman"/>
        <family val="1"/>
        <charset val="186"/>
      </rPr>
      <t>euro</t>
    </r>
  </si>
  <si>
    <r>
      <t xml:space="preserve">Izdevumi visu deputātu mēnešalgām, </t>
    </r>
    <r>
      <rPr>
        <i/>
        <sz val="11"/>
        <color theme="1"/>
        <rFont val="Times New Roman"/>
        <family val="1"/>
        <charset val="186"/>
      </rPr>
      <t xml:space="preserve">euro </t>
    </r>
  </si>
  <si>
    <r>
      <t xml:space="preserve">Izdevumi piemaksām deputātiem, </t>
    </r>
    <r>
      <rPr>
        <i/>
        <sz val="11"/>
        <color theme="1"/>
        <rFont val="Times New Roman"/>
        <family val="1"/>
        <charset val="186"/>
      </rPr>
      <t>euro</t>
    </r>
  </si>
  <si>
    <r>
      <t xml:space="preserve">Atvaļinājuma pabalsts, atlaišanas pabalsts, </t>
    </r>
    <r>
      <rPr>
        <i/>
        <sz val="11"/>
        <color theme="1"/>
        <rFont val="Times New Roman"/>
        <family val="1"/>
        <charset val="186"/>
      </rPr>
      <t>euro</t>
    </r>
  </si>
  <si>
    <r>
      <t xml:space="preserve">Slimības nauda, </t>
    </r>
    <r>
      <rPr>
        <i/>
        <sz val="11"/>
        <color theme="1"/>
        <rFont val="Times New Roman"/>
        <family val="1"/>
        <charset val="186"/>
      </rPr>
      <t>euro</t>
    </r>
  </si>
  <si>
    <r>
      <t xml:space="preserve">Izdevumi prēmijām deputātiem, </t>
    </r>
    <r>
      <rPr>
        <i/>
        <sz val="11"/>
        <color theme="1"/>
        <rFont val="Times New Roman"/>
        <family val="1"/>
        <charset val="186"/>
      </rPr>
      <t>euro</t>
    </r>
  </si>
  <si>
    <r>
      <t xml:space="preserve">Izdevumi naudas balvām deputātiem, </t>
    </r>
    <r>
      <rPr>
        <i/>
        <sz val="11"/>
        <color theme="1"/>
        <rFont val="Times New Roman"/>
        <family val="1"/>
        <charset val="186"/>
      </rPr>
      <t>euro</t>
    </r>
  </si>
  <si>
    <r>
      <t xml:space="preserve">Kompensācijas par transporta līdz.noliet.un ekspluatācijas izdevumiem, </t>
    </r>
    <r>
      <rPr>
        <i/>
        <sz val="11"/>
        <color theme="1"/>
        <rFont val="Times New Roman"/>
        <family val="1"/>
        <charset val="186"/>
      </rPr>
      <t>euro</t>
    </r>
  </si>
  <si>
    <r>
      <t xml:space="preserve">Bēru pabalsts, </t>
    </r>
    <r>
      <rPr>
        <i/>
        <sz val="11"/>
        <color theme="1"/>
        <rFont val="Times New Roman"/>
        <family val="1"/>
        <charset val="186"/>
      </rPr>
      <t>euro</t>
    </r>
  </si>
  <si>
    <r>
      <t xml:space="preserve">Veselības apdrošināšana, </t>
    </r>
    <r>
      <rPr>
        <i/>
        <sz val="11"/>
        <color theme="1"/>
        <rFont val="Times New Roman"/>
        <family val="1"/>
        <charset val="186"/>
      </rPr>
      <t>euro</t>
    </r>
  </si>
  <si>
    <t>Revīzijā tika konstatētas būtiskas un visaptverošas neatbilstības un pārkāpumi, kas uzskaitīti zemāk, un pašvaldība nav veikusi darbības, lai tās tiktu novērstas:                                                                                                   1. Domes deputātiem, kuri neieņem algotu amatu domē, pašvaldības noteiktajā kārtībā un praksē mēnešalgas stundas likme pārsniedz proporcionāli likumā noteiktam mēnešalgas apmēra ierobežojumam aprēķināto likmi.                                                                                                               2. Pašvaldībā noteiktā deputāta stundas likme pārsniedz ne tikai deputāta, bet arī komitejas priekšsēdētāja un komitejas priekšsēdētāja vietnieka mēnešalgas apmēram atbilstošai stundas likmei noteiktos ierobežojumus                                                                                           3. Pēc revidentu veiktajām aplēsēm, pārbaudāmajā periodā 2018. gada novembrī un decembrī un 2019. gada janvārī, pašvaldības deputātu mēnešalgām virs likumā noteiktā ierobežojuma ir aprēķinātas, kā arī samaksātas darba devēja VSAOI, kas kopā veido no pašvaldību budžeta pārmaksātus izdevumus vismaz 11 088 euro apmērā.                                                                                                                                         4. Atlīdzības apmērs par  darbu komisijās pārsniedz likumā noteiktos ierobežojumus, par darbu komisijās netiek uzskaitīts nostrādātais laiks.                                                                                                                                            5. Pārbaudāmajā periodā Babītes novada domes viena deputāte veica deputāta pienākumus bez atalgojuma (pēc personiska iesnieguma par atteikšanos no deputāta atlīdzības).</t>
  </si>
  <si>
    <t>Deputāti noraida lēmumprojektu par grozījumiem deputātu darba apmaksā, pamatojoties uz to, ka jāsagaida , kad tiks grozīts juridiskais regulējums attiecībā uz deputātu darba samaksu.</t>
  </si>
  <si>
    <t>Stundas likmi iegūst, izejot no mēneša vidējās darba samaksas valstī to reizinot ar koeficientu 1,2 un dalot ar 40 stundām, ko deputāts mēnesī  maksimāli var nostrādāt. Pašvaldības vadība uzskata, ka deputāti mēnesī nesasniedz un nepārsniedz likumā noteiktā atlgojuma maksimumu, deputātu nostrādātais darba laiks tiek uzskaitīts, ņemot vērā pašu deputātu sniegto informāciju. Pašvaldības adminstrācija vēlas vērst uzmanību uz to, ka tai nav tiesību ierobežot deputātu darbību, to pieņemtos lēmumus un rīcību.</t>
  </si>
  <si>
    <t>Iedzīvotāju skaits 2019.gada sākumā*</t>
  </si>
  <si>
    <t>* PMLP dati _ www.pmlp.gov.lv/lv/assets/backup/ISPV_Pasvaldibas_iedzivotaju_skaits.pdf</t>
  </si>
  <si>
    <t>Iedzīvotāju skaits uz 1 deputātu</t>
  </si>
  <si>
    <t>Personu skaits, kas 2018. gadā bija deputāti**</t>
  </si>
  <si>
    <t>** zvērinātu revidentu sniegtā informācija (anketas dati) un CVK dati</t>
  </si>
  <si>
    <t>Deputātu skaits domē, cilv.</t>
  </si>
  <si>
    <t>Izdevumi deputātu mēnešalgām vidēji uz 1 deputātu domē, euro</t>
  </si>
  <si>
    <r>
      <t xml:space="preserve">Izdevumi atlīdzībai kopā, </t>
    </r>
    <r>
      <rPr>
        <b/>
        <i/>
        <sz val="11"/>
        <color theme="1"/>
        <rFont val="Times New Roman"/>
        <family val="1"/>
        <charset val="186"/>
      </rPr>
      <t>euro</t>
    </r>
  </si>
  <si>
    <r>
      <t xml:space="preserve">Izdevumi deputātu mēnešalgām uz 1 iedzīvotāju, </t>
    </r>
    <r>
      <rPr>
        <i/>
        <sz val="11"/>
        <color theme="1"/>
        <rFont val="Times New Roman"/>
        <family val="1"/>
        <charset val="186"/>
      </rPr>
      <t>euro</t>
    </r>
  </si>
  <si>
    <r>
      <t>Izdevumi darba devēja VSAOI,</t>
    </r>
    <r>
      <rPr>
        <i/>
        <sz val="11"/>
        <color theme="1"/>
        <rFont val="Times New Roman"/>
        <family val="1"/>
        <charset val="186"/>
      </rPr>
      <t xml:space="preserve"> euro</t>
    </r>
  </si>
  <si>
    <t>Izmaksāts bēru pabalsts, neabilstoša ceļa naudas kompensācija</t>
  </si>
  <si>
    <t xml:space="preserve">Ziņojumā sniegts negatīvs atzinums par domes deputātiem, kuri neieņem algotu amatu pašvaldības institūcijās, ka viņiem pašvaldības domes noteiktajā kārtībā un praksē mēnešalgas stundas likme pārsniedz proporcionāli likumā noteikto mēnešalgas apmēra ierobežojumam aprēķināto likmi.                                      Likumā “Valsts un pašvaldību institūciju amatpersonu un darbinieku atlīdzības likums” 5.panktā noteiktā domes deputāta mēnešalga netiek pārsniegta, jo likumā nav noteikts, ka jāpiemēro stundas tarifa likme, bet gan tas, ka mēnešalga nedrīkst pārsniegt likumā noteikto augstāko robežu. Šo apliecina arī Rēzeknes tiesas 2019.gada 18.februāra spriedums, kurā atzīts, ka pašvaldības kompetence ir reglamentēt deputātu atalgojuma noteikšanas kārtību, ievērojot Valsts un pašvaldību institūciju amatpersonu un darbinieku atlīdzības likumā noteikto maksimālo deputāta atalgojuma apmēru.
Ņemot vērā minēto, nepiekrītu ziņojumā minētajam, uzskatu to par likuma normu interpretāciju un tikai revidenta viedokli.
</t>
  </si>
  <si>
    <t>Domes vadībai e pastā tika nosūtīts konstatēto problēmu kopsavilkums un lūgums sniegt savu viedokli par konstatējumiem, uz ko tika saņemts atbildes e pasts ar sekojošu paskaidrojumu. Deputātam par komitejām maksā  42,70 euro par sēdi - stundas nav nosakāmas. Deputātiem maksā konstantu summu par sēdi atbilstoši atlīdzības noteikumiem un stundu likmi par nostrādātajām stundām.</t>
  </si>
  <si>
    <t>Pašvaldības vadībai elektroniski tika nosūtīts e pasts ar konstatējumu kopsavilkumu, un atbildes e pastā tika saņemts sekojošs vadības viedoklis par minēto jautājumu: 1. Jautājums par atlīdzības noteikšanu domes deputātiem ticis pārrunāts klātienē ar Valsts kontroles revidentiem, kas atzinuši, ka esošā "Valsts un pašvaldību institūciju amatpersonu un darbinieku atlīdzības likuma" norma ir nepilnīga, jo tā neietver būtiskas domes deputāta darba sadaļas - domes deputāts ir politiski vēlēta amatpersona ar pilnvaru termiņu uz četriem gadiem. Tātad domes deputāts savu pienākumus pilda 24/7 režīmā un neviens normatīvais akts nenosaka domes deputāta darba un atpūtas laiku. Tāpat domes deputāta darba tiesiskās attiecības neregulē Darba likums, ar domes deputātu nav noslēgts Darba vai cita veida līgums, kur būtu atrunāta pienākumu veikšanas laiks un kārtība, līdz ar to mums nav pieejama informācija, kāpēc tiek piemērotas pielikumā aprakstītās maksimālas stundas likmes. Pašvaldības domes deputāta darbu regulē "Republikas pilsētas domes un novada domes deputāta statusa likums", un konkrēti deputāta pienākumi un tiesības, kas aprakstītas šī likuma 9. un 10. pantos. Pārrunās ar Valsts kontroles revidentiem tika panākta sapratne un revīzijas locekļi solīja iniciēt likuma grozījumu normas, lai ietvertu skaidru regulējumu Domes deputāta atlīdzības noteikšanai ņemot vērā deputāta pienākumus un tiesības. "Valsts un pašvaldību institūciju amatpersonu un darbinieku atlīdzības likums"  nosaka deputāta atlīdzības griestus, kā arī likumā minēts, ka "mēnešalgu nosaka proporcionāli nostrādātajam laikam". Domes administrācijas iespējas ir kontrolēt un pārbaudīt domes deputātu pienākumu veikšanu tikai trīs sadaļās, kur domes deputāts savus pienākums pilda klātienē - darbu komitejās, komisijās un domes sēdēs, kas tiek protokolētas un uz kuru bāzes iespējams atsaukties par faktiski nostrādāto laiku. Bet tas atspoguļo tikai mazu daļu no kopējiem domes deputāta pienākumiem un tiesībām, ko atbilstoši "Republikas pilsētas domes un novada domes deputāta statusa likumam" realizē domes deputāts. Zinot, ka Domes deputāts ir politiski vēlēta amatpersona un tās pilnvaru termiņš ir četri gadi, nav iespējams notiekt konkrētas darba stundas, kad domes deputāts ir faktiski veicis likumā noteiktos pienākumus vai realizējis savas tiesības. Tas ir aprakstāms, bet nav pārbaudāms! Uzskatām, ka Līgatnes novada dome nosakot konstatntu atlīdzību par domes deputāta pienākumu veikšanu, nekādā mērā nav pārkpusi "Valsts un pašvaldību institūciju amatpersonu un darbinieku atlīdzības likuma" 5. panta 1. punktā notiekto, jo mēneša atlīdzība (laiks, kad deputāts faktiski veic savus pienākumus) ir ievērojami zemāka par likumā noteiktajiem grieztiem. Ja Jums, kā revidentiem ir ieteikumi, kā atspoguļot domes deputāta pienākumu veikšanu darba laika uzskaites tabelēs, tai skaitā deputāta pienākumu veikšanu ārpus domes, komiteju un komisiju sēdēm, un tas būtu vienlīdz kontrolējams, labprāt to ieviesīsim dzīvē!   Pašvaldības domes deputātam ar pašvaldības domi pastāv darba tiesiskās attiecības un domes deputāts , tāpat kā esot jebkurās darba tiesiskās attiecībās, ir sociāli apdrošināts - no saviem ienākumiem maksā sociālo nodokļi un ir tiesīgs saņemt sociālās palīdzības pakalpojumus. Ja darbinieks slimības dēļ nespēj veikt darba pienākumus, tad viņš (ģimenes ārsts) par to informē darba devēju noslēdzot A pakāpes darba nespējas lapu. Ja darba ņēmējs slimības dēļ nespēj ilgstoši veikt darba pienākumus, ārstējošais ārsts izraksta B darba nespējas alpu par to informējot Valsts sociālās apdrošināšanas aģentūru. Gan darba devējam, gan vēlāk VSAA atbilstoši darba nespējas laikam ir pienākums aprēķināt un izmaksāt darbiniekiem pienākošos slimības naudu.  Līgatnes novada pašvaldībā netiek maksāts par darbu komisijās.</t>
  </si>
  <si>
    <t>Atlīdzības likuma 5.panta pirmās daļas 4.punkts nosaka, ka pašvaldības domes deputāta mēnešalga nedrīkst pārsniegt mēneša vidējās darba samaksas apmēru, kas noapaļots pilnos euro un kam piemērots koeficients 1,2. Kā norādīts likumprojekta "Par vienotu valsts un pašvaldību institūciju amatpersonu un darbinieku atlīdzības sistēmu" anotācijā, tas aptver pašvaldību domes deputātus un paredz divu veidu mēnešalgas noteikšanas metodes: 1) attiecībā uz vēlētajām un vēlēto ieceltajām vai apstiprinātajām amatpersonām piemērot koeficientu sistēmu ar piesaisti valstī strādājošo darba samaksai; 2) tiešās pārvaldes iestāžu un neatkarīgo iestāžu darbinieku, tiesu varas iestāžu darbinieku mēnešalgu regulēs Ministru kabineta noteikumi. Kā likuma sociālā ietekme norādīta - tiks nodrošināti vienoti principi atlīdzības noteikšanai, noteikti vienoti piemaksu un prēmiju veidi, nosakot to maksimālos apmērus, kā arī likvidēta daļa no sociālajām garantijām un daļai no garantijām samazināti to apmēri. Kā izriet no likumprojekta virzības, tā mērķis bija ierobežot izmaksu lielumu. Vadoties no minētā var secināt, ka likumdevējs, izdodot Atlīdzības likumu, ir vēlējies ierobežot publiskā sektora izmaksas, nododot pašvaldību ziņā maksāšanas kārtības un apmēra noteikšanu, nosakot tikai deputātu atlīdzības maksimālo līmeni, nenosakot tarifu likmes un pienākumu uzskaitīt darba laiku, jo kā norāda Satversmes tiesa deputāts nav dienesta attiecībās un nav īpaši pakļauts pašvaldībai, kā rezultātā administrācija nav tiesīga iejaukties deputāta brīvā pārstāvniecības mandāta īstenošanā, nosakot, kādu pienākumu izpildi tā apmaksās un kādu neapmaksās atkarībā no iespējamības to ieprotokolēt un pārbaudīt. Raugoties no deputāta statusa, deputāts ar vispārējo vēlēšanu starpniecību saņem tieši leģitimāciju no vēlētāju puses un tās pilnvarojuma izpilde nav pārbaudāma caur pašvaldības administrāciju, liekot pamatot un atskaitīties administrācijai par savu pienākumu pildīšanu.</t>
  </si>
  <si>
    <t>Saskaņā ar Ropažu novada Domes deputātu darba samaksas un sociālo garantiju nolikumu Pastāvīgo komiteju priekšsēdētāju maksimālais apmaksājamo stundu skaits ir 50 stundas mēnesī. Tas nozīmē, ka maksimāli pieļaujamais atalgojums mēnesī sastāda 700,00 EUR.  ( 14x50st )  Saskaņā ar Ropažu novada Domes deputātu darba samaksas un sociālo garantiju nolikumu Pastāvīgo komiteju priekšsēdētāju vietnieku maksimālais apmaksājamo stundu skaits ir 45 stundas mēnesī. Tas nozīmē, ka maksimāli pieļaujamais atalgojums mēnesī sastāda 630,00 EUR.  ( 14 x 45 st ). Saskaņā ar Ropažu novada Domes deputātu darba samaksas un sociālo garantiju nolikumu deputātu apmaksājamo stundu skaits ir 40 stundas mēnesī. Tas nozīmē, ka maksimāli pieļaujamais atalgojums mēnesī sastāda 560,00 EUR.  ( 14 x 40 st ). Šīs maksimāli iespējamās darba algas summas nepārsniedz domes deputātu mēnešalgas iespējamo apmēru – bāzes mēnešalga, kam piemērots noteiktais koeficients. ( 5 pants ). Deputātam izmaksātā kompensācija par darba nespējas lapu – informācija ienāk no VID ka ir slims ,  vai tad tāpēc ka ir deputāts nedrīkst maksāt, viņam ir alga , maksā nodokļus.</t>
  </si>
  <si>
    <t>Salas novada pašvaldība uzskata, ka Salas novada pašvaldībā deputātiem atalgojums ir apŗēkināts atbilstoši Valsts un pašvaldību institūciju amatpersonu un darbinieku atlīdzības likuma 5.panta 1.daļai un nepārsniedz likumā noteiktās mēsešalgas apmēru. Ņemot vērā to, ka kontrolējošās un tiesībsargājošās iestādes likumu izprot citādāk, Salas novada pašvaldība uzskata, ka likumdevējiem ir jāveic grozījumi likuma par Valsts un pašvaldību institūciju amatpersonu un darbinieku atlīdzības likuma 5.panta 1.daļā, padarot skaidrāku un nepārprotamāku formulējumu, nepieļaujot atšķirīgu interpretāciju pašvaldībām, tiesībsargājošajām un kontrolējošajām iestādēm. Salas novada domes deputāti faktiski saņem simbolisku atalgojumu. 2018. gadā bez domes priekšsēdētājas atalgojuma 8 deputātiem gadā aprēķinātā alga sastāda tikai 8742 eiro.</t>
  </si>
  <si>
    <t>Kopumā Ziņojuma secinājumiem piekrītam. Attiecībā uz domes deputātiem, kuri neieņem algotu amatu domē, skaidrojam, ka Valkas novada domē deputātiem un komisijas locekļiem par deputātu un komisijas locekļu pienākumu izpildi tiek maksāts par nostrādātajā stundām vienādi neatkarīgi no ieņemamā amata. Nostrādātais stundu skaits ir ierobežots ar maksimālo stundu skaitu, par kuru domes deputāts var saņemt samaksu.  Valsts un pašvaldību institūciju amatpersonu un darbinieku atlīdzības likuma viens no mērķiem bija ierobežot līdz likuma pieņemšanai nekontrolēto Valsts un pašvaldības iestāžu patvaļu darbinieku un amatpersonu atlīdzības noteikšanā, bet Valkas novada domē stingri ierobežojumi deputātu atlīdzības noteikšanā tika noteikti jau ar Valkas novada domes 2009.gada 27.augusta nolikuma Nr.11 “Deputātu darba samaksas, izdevumu atlīdzināšanas un darbības apstākļu nodrošināšanas nolikums” 2.punktu, kas nosaka, ka Maksimālais apmaksājamo stundu skaits deputātiem – 40 stundas mēnesī, deputātiem –komiteju vadītājiem – 48 stundas mēnesī. Tas nozīmē, ka nosakot atlīdzību EUR 7,11 stundā, deputāts Valkas novada pašvaldībā no 2018.gada 1.janvāra var saņemt atlīdzību par deputātu pienākumu pildīšanu ne vairāk kā EUR 284,40 mēnesī, bet komiteju vadītāji – ne vairāk kā EUR 341,28 mēnesī, kas ir apmēram trīs reizes mazāk par to samaksu, ko paredz Valsts un pašvaldību institūciju amatpersonu un darbinieku atlīdzības likums.</t>
  </si>
  <si>
    <t>Ņemot vērā Valsts kancelejas skaidrojumus par pašvaldības domes deputātu mēnešalgas noteikšanu, ka atlīdzības apmēram un nostrādātā apjoma (kas izteikts laika vienībās) noteikšanas metodei jābūt noteiktai pašvaldības iekšējos noteikumos  un ka praksē iespējams variants, ka pilna laika darbs ietver konkrētu pienākumu apjomu (konkrētos pienākumus un to apjomu nosaka pašvaldība), līdz 29.11.2018. Daugavpils novada domes deputātu, iestāžu vadītāju un darbinieku atlīdzības sistēmas reglamenta 9. un 10. punktā bija noteikts maksimālais mēnešalgas apmērs, kas noteikts nevis procentos, kā minēts Valsts kancelejas piemērā, bet gan pieļaujamajās stundās. Uzskatām, ka noteikšanas veids – procentos vai stundās nemaina būtību. Maksimālais mēnešalgas apmērs 2018. gadā bija 1 030.80 euro /160 stundām= 6,44 euro/h. Saņemot maksimālo apmēru, gadā bija iespējams saņemt 1 030.80*12 mēneši = 12 369.60 euro. Neviens no domes deputātiem nav pārsniedzis šo maksimālo apmēru. Vidējā alga domes deputātiem (neiekļaujot domes priekšsēdētāju, priekšsēdētāja vietnieku un administratīvās komisijas priekšsēdētāju) mēnesī bija 338.51 euro. Vislielākais deputātu darba stundu skats 2018. gadā, neskaitot domes priekšsēdētāju, priekšsēdētāja vietnieku un administratīvās komisijas priekšsēdētāju, bija 291 stunda gadā, vidēji mēnesī – 24.25 stundas.Uzskatām, ka Daugavpils novada domes deputātu, iestāžu vadītāju un darbinieku atlīdzības sistēmas reglaments atbilst likuma prasībām un Valsts kancelejas skaidrojumam.</t>
  </si>
  <si>
    <t>Dati no zvērinātu revidentu iesniegtajām anketām</t>
  </si>
  <si>
    <t>Statistikas dati par iedzīvotāju skaitu pašvaldībās un CVK dati par deputātu skaitu pašvaldībās</t>
  </si>
  <si>
    <t>CVK - Centrālā vēlēšanu komisija</t>
  </si>
  <si>
    <t>*Iedzīvotāju skaits 2019.gada sākumā</t>
  </si>
  <si>
    <t xml:space="preserve">**Deputātu skaits domē </t>
  </si>
  <si>
    <r>
      <t xml:space="preserve">Deputātiem, kuri </t>
    </r>
    <r>
      <rPr>
        <b/>
        <sz val="11"/>
        <color theme="1"/>
        <rFont val="Times New Roman"/>
        <family val="1"/>
        <charset val="186"/>
      </rPr>
      <t xml:space="preserve">ieņem algotu amatu </t>
    </r>
    <r>
      <rPr>
        <sz val="11"/>
        <color theme="1"/>
        <rFont val="Times New Roman"/>
        <family val="1"/>
        <charset val="186"/>
      </rPr>
      <t xml:space="preserve">domē, pašvaldības kārtībā noteiktais un praksē aprēķinātais mēnešalgas apmērs pārsniedz likumā noteiktos ierobežojumus </t>
    </r>
  </si>
  <si>
    <r>
      <t xml:space="preserve">Deputātiem, kuri </t>
    </r>
    <r>
      <rPr>
        <b/>
        <sz val="11"/>
        <color theme="1"/>
        <rFont val="Times New Roman"/>
        <family val="1"/>
        <charset val="186"/>
      </rPr>
      <t>neieņem algotu amatu</t>
    </r>
    <r>
      <rPr>
        <sz val="11"/>
        <color theme="1"/>
        <rFont val="Times New Roman"/>
        <family val="1"/>
        <charset val="186"/>
      </rPr>
      <t xml:space="preserve"> domē, mēnešalgas stundas likme pārsniedz Atlīdzības likuma 5.panta ierobežojumus</t>
    </r>
  </si>
  <si>
    <t>Konstatētās neatbilstības pašvaldību amatpersonu un deputātu darba samaksas nolikumos</t>
  </si>
  <si>
    <t>Nolikumā paredzēts, ka deputātiem var piešķirt prēmijas</t>
  </si>
  <si>
    <t>Nolikumā paredzēts, ka deputātiem var piešķirt naudas balvas</t>
  </si>
  <si>
    <t>Nolikumā paredzēts, ka deputāti var atteikties no atlīdzības</t>
  </si>
  <si>
    <t>Nolikumā paredzēts, ka domes priekšsēdētājs var saņemt 30 % piemaksu</t>
  </si>
  <si>
    <t>Konstatētās neatbilstības deputātu atlīdzības noteikšanā</t>
  </si>
  <si>
    <t>Deputātam, kas ieņem algotu amatu domē, izmaksāta piemaksas 30 % apmērā, kas pārsniedz likumā noteiktos ierobežojumus (stundas likmi)</t>
  </si>
  <si>
    <t>Cita veida atlīdzība</t>
  </si>
  <si>
    <t xml:space="preserve">Atbilst pilnībā </t>
  </si>
  <si>
    <t>Atbilst daļēji</t>
  </si>
  <si>
    <t>Neatbilst</t>
  </si>
  <si>
    <r>
      <t xml:space="preserve">Pārbaudītajā laika periodā pašvaldības atlīdzības noteikšanas </t>
    </r>
    <r>
      <rPr>
        <b/>
        <sz val="10"/>
        <color rgb="FFFF0000"/>
        <rFont val="Times New Roman"/>
        <family val="1"/>
        <charset val="186"/>
      </rPr>
      <t>prakses atbilstība</t>
    </r>
    <r>
      <rPr>
        <b/>
        <sz val="10"/>
        <color theme="1"/>
        <rFont val="Times New Roman"/>
        <family val="1"/>
        <charset val="186"/>
      </rPr>
      <t xml:space="preserve"> likuma prasībām                </t>
    </r>
  </si>
  <si>
    <r>
      <t xml:space="preserve">Uz pārskata perioda beigām un 2019.gadā pašvaldības atlīdzības noteikšanas </t>
    </r>
    <r>
      <rPr>
        <b/>
        <sz val="10"/>
        <color rgb="FFFF0000"/>
        <rFont val="Times New Roman"/>
        <family val="1"/>
        <charset val="186"/>
      </rPr>
      <t xml:space="preserve">prakses atbilstība </t>
    </r>
    <r>
      <rPr>
        <b/>
        <sz val="10"/>
        <color theme="1"/>
        <rFont val="Times New Roman"/>
        <family val="1"/>
        <charset val="186"/>
      </rPr>
      <t xml:space="preserve">likuma prasībām </t>
    </r>
  </si>
  <si>
    <r>
      <t>Nākamā perioda sākumā pašvaldību deputātu atlīdzības noteikšanas</t>
    </r>
    <r>
      <rPr>
        <b/>
        <sz val="11"/>
        <color rgb="FFFF0000"/>
        <rFont val="Times New Roman"/>
        <family val="1"/>
        <charset val="186"/>
      </rPr>
      <t xml:space="preserve"> praksē </t>
    </r>
    <r>
      <rPr>
        <b/>
        <sz val="11"/>
        <color theme="1"/>
        <rFont val="Times New Roman"/>
        <family val="1"/>
        <charset val="186"/>
      </rPr>
      <t>neatbilstības novērstas un tā atbilst likuma prasībām.</t>
    </r>
  </si>
  <si>
    <t>Pašvaldību piesaistīto zvērīnātu revidentu atzinumu veidi par atbilstības jautājumu (pašvaldību domes deputātu noteiktās atlīdzības atbilstība normatīvā akta prasībām)</t>
  </si>
  <si>
    <t>Zvērinātu revidentu iesniegto anketu datu apkopojums par 116 pašvaldību izdevumiem domes deputātu atlīdzībai un trīs pašvaldību iesniegtā informācija par izdevumiem deputātu atlīdzībai.</t>
  </si>
  <si>
    <t>atzinums ar iebildēm</t>
  </si>
  <si>
    <t>atzinums bez iebildēm</t>
  </si>
  <si>
    <t>atzinums bez iebildēm ar apstākļu acentējumu</t>
  </si>
  <si>
    <t>2018.gada izlasē iekļautās pašvaldības</t>
  </si>
  <si>
    <t>Tomēr vēršam uzmanību uz to, ka pārbaudē konstatēts gadījums, kad:                1) vienam deputātam, kurš neieņem algotu amatu domē, bet vienlaikus pilda citu amata pienākumu (bērnudārza vadītājai) katru mēnesi tiek rakstīts rīkojums par piemaksu par deputāta pienākumu pildīšanu. Šāda veida atlīdzība piemērojama deputātam, kurš ieņem algotu amatu domē un vienlaikus pilda citus amata pienākumus. Praksē aprēķinātais atlīdzības apmērs nepārsniedz likumā noteiktos ierobežojumus.
2) Pārbaudē konstatēts, ka domes deputāte, kura vienlaikus pilda citus amata pienākumus (skolas direktore, pedagogs), nesaņem samaksu par deputāta pienākumu pildīšanu.                                                                                 Pašvaldības atlīdzības nolikumā un lēmumā par deputātu atlīdzību nav norādīti gadījumi, kad deputāts nesaņem atlīdzību.</t>
  </si>
  <si>
    <t>1. Domes deputātiem, kuri neieņem algotu amatu domē, pašvaldības noteiktajā kārtībā un praksē mēnešalgas stundas likme pārsniedz proporcionāli likumā noteiktam mēnešalgas apmēra ierobežojumam aprēķināto likmi.  
2. Pārskatā izdevumu kodā pēc ekonomiskās klasifikācijas EKK 1111 “Deputātu mēnešalga” nav iekļauti visu deputātu mēnešalgas un pārējie atbilstošie izdevumi.</t>
  </si>
  <si>
    <t>Tomēr vēršam uzmanību, ka  praksē pārskata periodā tika konstatēts, ka:
1. Viens deputāts, kurš neieņem algotu amatu domē, nesaņem mēnešalgu par deputāta pienākumiem.
2. Pārskatā izdevumu kodā pēc ekonomiskās klasifikācijas EKK 1111 “Deputātu mēnešalga” nav iekļauti visu deputātu mēnešalgas un pārējie atbilstošie izdevumi.</t>
  </si>
  <si>
    <t>Tomēr vēršam uzmanību, ka līdz pašvaldības domes 23.01.2019 veiktajiem grozījumiem domes deputātu atlīdzības kārtībā un praksē pārskata periodā tika konstatēts, ka:
1. Domes deputātiem, kuri neieņem algotu amatu domē, pašvaldības noteiktajā kārtībā un praksē mēnešalgas stundas likme pārsniedz proporcionāli likumā noteiktam mēnešalgas apmēra ierobežojumam aprēķināto likmi.
2. Pārskatā izdevumu kodā pēc ekonomiskās klasifikācijas EKK 1111 “Deputātu mēnešalga” nav iekļauti visu deputātu mēnešalgas un pārējie atbilstošie izdevumi.</t>
  </si>
  <si>
    <r>
      <t>Pašvaldības</t>
    </r>
    <r>
      <rPr>
        <b/>
        <sz val="11"/>
        <color rgb="FFFF0000"/>
        <rFont val="Times New Roman"/>
        <family val="1"/>
        <charset val="186"/>
      </rPr>
      <t xml:space="preserve"> kārtībā </t>
    </r>
    <r>
      <rPr>
        <b/>
        <sz val="11"/>
        <rFont val="Times New Roman"/>
        <family val="1"/>
      </rPr>
      <t>vei</t>
    </r>
    <r>
      <rPr>
        <b/>
        <sz val="11"/>
        <color theme="1"/>
        <rFont val="Times New Roman"/>
        <family val="1"/>
        <charset val="186"/>
      </rPr>
      <t>kti grozījumi un perioda beigās (uz nākamā gada sākumu) tā atbilst likuma prasibām</t>
    </r>
  </si>
  <si>
    <t>Tomēr vēršam uzmanību uz to, ka nolikuma „Par atlīdzību Alojas novada pašvaldībā” 61.punktā noteikts, ka:
1) domes priekšsēdētājam un priekšsēdētāja vietniekam var tikt izmaksātas prēmijas,
2) nolikuma 74.punktā noteikts, ka deputātiem ar domes lēmumu var piešķirt naudas balvas.
Praksē prēmijas un naudas balvas nebija izmaksātas.</t>
  </si>
  <si>
    <t>Tomēr vēršam uzmanību, ka līdz pašvaldības domes (datums) veiktajiem grozījumiem domes deputātu atlīdzības kārtībā un praksē pārskata periodā tika konstatēts, ka Domes deputātiem, kuri ieņem algotu amatu domē, pašvaldības noteiktajā kārtībā paredzētas un praksē izmaksātas piemaksas pie noteiktās mēnešalgas 30% apmērā, kas pārsniedz likumā noteiktos ierobežojumus (stundas likmi).</t>
  </si>
  <si>
    <t>1. Domes deputātiem, pašvaldības noteiktajā kārtībā un praksē mēnešalgas stundas likme pārsniedz proporcionāli likumā noteiktam mēnešalgas apmēra ierobežojumam aprēķināto likmi, bet faktiski ir nebūtiskas summas.
2. Pārskatā izdevumu kodā pēc ekonomiskās klasifikācijas EKK 1111 “Deputātu mēnešalga” nav iekļauti visu deputātu mēnešalgas un pārējie atbilstošie izdevumi - domes priekšsēdētāja un domes priekšsēdētāja vietnieka mēnešalgas un pārējie atbilstošie izdevumi ir iekļauti pārskatā izdevumu kodā pēc ekonomiskās klasifikācijas EKK 11191 “Pārējo darbinieku mēnešalga(administrācijas mēnešalga)”.</t>
  </si>
  <si>
    <t>1. Domes deputātiem, kuri neieņem algotu amatu domē, pašvaldības noteiktajā kārtībā un praksē mēnešalgas stundas likme pārsniedz likumā noteiktam mēnešalgas apmēra ierobežojumam aprēķināto likmi (2018.gadā 29.38 EUR/h  Komitejas priekšsēdētājam un 24.48 EUR/h deputātam);
2. 2018.gada pārbaudāmajos mēnešos novembrī un decembrī  1 (vienam) komitejas priekšēdētājam un 4 (četriem) Domes deputātiem, izmaksātais atalgojums pārsniedz  maksimālo mēnešalgas apmēru par 3450 EUR, bet 2019.gada februārī par 1262 EUR;
3. Domes deputātiem, kuri ieņem algotu amatu domē, pašvaldības noteiktajā kārtībā paredzētas un praksē 2018.gadā izmaksātas piemaksas mēnešalgai par darbu komisijās 7093.3 EUR apmērā un šīs piemaksas pārsniedz likumā noteiktos ierobežojumus;
4. 2018.gadā deputātiem izmaksātais atalgojums un atvaļinājuma nauda sastāda 252 843 EUR, bet Veidlapā 2 PB izdevumu kodā pēc ekonomiskās klasifikācijas EKK 1111 “Deputātu mēnešalga” uzrādīti 177 020 EUR, kas norāda, ka  nav iekļauti visu deputātu mēnešalgas un pārējie atbilstošie izdevumi;
5. Pārbaudot deputātu mēnešalgas par izlasē iekļauto mēnesi 2019.gada februāri, tika konstatēts, ka revīzijā atklātie trūkumi par 2018.gadu nav novērsti.</t>
  </si>
  <si>
    <t>Tomēr vēršam uzmanību, ka domes deputātu atlīdzības kārtībā un praksē pārskata periodā tika konstatēts, ka:
1.  Deputāts, kurš neieņem algotu amatu domē, nesaņem mēnešalgu par deputāta pienākumiem.
2.  Pārskatā izdevumu kodā pēc ekonomiskās klasifikācijas EKK 1111 “Deputātu mēnešalga” iekļauti mēnešalgas izdevumi personām, kas nav domes deputāti.
3.  Pašvaldības deputāta, kas ieņem arī citu amatu pašvaldībā, deputāta pienākuma pildīšanai un darbā pašvaldībā un tās iestādēs mēnesī uzskaitītas 240 un vairāk nostrādātās stundas (Lilita Kūkoja).</t>
  </si>
  <si>
    <t>1. Domes deputātiem, kuri neieņem algotu amatu domē, daļa mēnešalgas netiek noteikta proporcionāli nostrādātajam laikam. Tiem izmaksāta fiksēta mēnešalgas daļa, kura noteikta pašvaldības iekšējos darba samaksas noteikumos: 215 EUR komitejas priekšsēdētājam un mēnešalgas daļa 145 EUR deputātam- komisijas loceklim. Mēnešalgas daļu samazina par 36 EUR par katru sēdi, kurā nav piedalījies.
2. Domes deputātiem, kuri neieņem algotu amatu domē, pašvaldības noteiktajā kārtībā un praksē mēnešalgas stundas likme pārsniedz proporcionāli likumā noteiktam mēnešalgas apmēra ierobežojumam aprēķināto likmi. Pašvaldības noteiktajā kārtībā noteikta augstāka likme par nostrādāto stundu skaitu 17.01 EUR/stundā, ar ierobežojumu apmaksājamas  40 stundas mēnesī.ierobežojumu apmaksājamas  40 stundas mēnesī.
3. Deputātam, kurš neieņem algotu amatu domē, un citā amatā pašvaldības iestādē mēnesī strādā vairāk kā kalendāra darba stundas mēnesī, novirze - pārsniegums par 1 stundu. Pārsniegums nav būtisks.
4. Pārskatā izdevumu kodā pēc ekonomiskās klasifikācijas EKK 1111 “Deputātu mēnešalga” nav iekļauti visu deputātu mēnešalgas un pārējie atbilstošie izdevumi, t.i., nav iekļauta priekšsēdētāja un priekšsēdētāja vietnieka mēnešalga un atvaļinājuma nauda 65113,63 euro apmērā.
5. Domes deputātiem, kuri neieņem algotu amatu domē, pašvaldības noteiktajā kārtībā paredzētas un ir izmaksātas piemaksas mēnešalgai. Piemēram, aprēķināta slimības nauda.</t>
  </si>
  <si>
    <t>1)  Domes deputātiem, kuri neieņem algotu amatu domē, pašvaldības noteiktajā kārtībā un praksē mēnešalgas stundas likme 6.44 EUR tiek noapaļota uz 7 EUR, tādā veidā nebūtiski pārsniedz proporcionāli likumā noteiktam mēnešalgas apmēra ierobežojumam aprēķināto likmi.
2) Domes deputātiem, kuri neieņem algotu amatu domē un piedalās komiteju darbā, pašvaldības noteiktajā kārtībā un praksē mēnešalgas stundas likme 9.00 EUR/h, tādā veidā pārsniedz likumā noteiktam mēnešalgas apmēra ierobežojumam aprēķināto likmi. 9 EUR/h, kas būtu piemērojama tikai komitejas priekšsēdētājam un priekšsēdētāja vietniekam, bet pārējiem deputātiem būtu jāpiemēro mēnešalgas stundas likme 6.44 EUR. Pārsniegums ir nebūtisks, jo kopumā par 2018.gadu komiteju locekliem izmaksāti 1034 EUR;
3) Pārskatā izdevumu kodā pēc ekonomiskās klasifikācijas EKK 1111 “Deputātu mēnešalga” nav iekļauti visu deputātu mēnešalgas un pārējie atbilstošie izdevumi, bet tikai alga par domes deputātu darbu deputātiem, kuri neieņem algotu amatu domē. Sākot ar 2019.gada 1.janvāri kļūda ir labota un uz EKK 1111 tiek attiecināta visu deputātu mēnešalga.</t>
  </si>
  <si>
    <t>Domes deputātiem (10 cilv.), kuri neieņem algotu amatu domē, pašvaldības noteiktajā kārtībā un praksē maksimālā mēnešalgas stundas likme 2018.gadā ir 7,50 euro/stundā, kas par 1,06 euro/stundā pārsniedz LR Valsts kontroles metodiskajos norādījumos noteikto deputātu atlīdzības vienas stundas likmi 6,44 euro/stundā.  Kopējā pārsnieguma summa 2018.gadā sastāda EUR 7 633 (7201 stunda x 1,06 euro/stundā), kas sastāda 6,15  % no kopējās deputātiem aprēķinātās atlīdzības EUR 124 152.</t>
  </si>
  <si>
    <t>Vēršam uzmanību uz to, ka līdz pašvaldības domes 2019.gada 23.janvārī izdarītajiem grozījumiem 2011.gada 20.aprīļa Nr. CND/INA/2011/17 “Carnikavas novada pašvaldības institūciju amatpersonu un darbinieku atlīdzības noteikumu” 3.2. punktā, kas stājās spēkā no 2019.gada 1.februāra:
1. Domes pastāvīgo komiteju priekšsēdētājiem, kuri neieņem algotu amatu domē, pašvaldības noteiktajā kārtībā un praksē maksimālā mēnešalgas stundas likme no 2018.gada 1.janvāra līdz 2019.gada 31.janvārim bija 20,00  euro/stundā, kas par 6,31 euro/stundā pārsniedz LR Valsts kontroles metodiskajos norādījumos noteikto deputātu atlīdzības vienas stundas likmi 13,69 euro/stundā;
2.  Domes pastāvīgo komiteju priekšsēdētāju vietniekiem, kuri neieņem algotu amatu domē, pašvaldības noteiktajā kārtībā un praksē maksimālā mēnešalgas stundas likme no 2018.gada 1.janvāra līdz 2019.gada 31.janvārim bija 20,00  euro/stundā, kas par 9,80 euro/stundā pārsniedz LR Valsts kontroles metodiskajos norādījumos noteikto deputātu atlīdzības vienas stundas likmi 10,20 euro/stundā;
3. Domes deputātiem, kuri neieņem algotu amatu domē, pašvaldības noteiktajā kārtībā un praksē maksimālā mēnešalgas stundas likme no 2018.gada 1.janvāra līdz 2019.gada 31.janvārim bija 20,00 euro/stundā, kas par 13,56 euro/stundā pārsniedz LR Valsts kontroles metodiskajos norādījumos noteikto deputātu atlīdzības vienas stundas likmi 6,44 euro/stundā.</t>
  </si>
  <si>
    <t>1) Domes deputātiem, kuri neieņem algotu amatu domē, pašvaldības noteiktajā kārtībā un praksē mēnešalgas stundas likmes tiek noapaļota, tādā veidā nebūtiski pārsniedz proporcionāli likumā noteiktam mēnešalgas apmēra ierobežojumam aprēķināto likmi.
2) Domes deputātiem, kuri ieņem algotu amatu domē, ļoti niecīgā apmērā (60 EUR) praksē izmaksātas piemaksas par virsstundām. 
3) Pārskatā izdevumu kodā pēc ekonomiskās klasifikācijas EKK 1111 “Deputātu mēnešalga” nav iekļauti visu deputātu mēnešalgas un pārējie atbilstošie izdevumi.
4) Pašvaldības deputātam, kas ieņem arī citu amatu pašvaldībā, deputāta pienākuma pildīšanai un darbā pašvaldībā un tās iestādēs mēnesī uzskaitītas vairāk kā 240 nostrādātās stundas.</t>
  </si>
  <si>
    <t>1. Domes pastāvīgo komiteju priekšsēdētājiem (2 cilv.) pašvaldības noteiktajā kārtībā un praksē maksimālā mēnešalgas stundas likme 2018.gadā ir 15,27  euro/stundā, kas par 1,58 euro/stundā pārsniedz LR Valsts kontroles metodiskajos norādījumos noteikto deputātu atlīdzības vienas stundas likmi 13,69 euro/stundā. Kopējā pārsnieguma summa domes pastāvīgo komiteju priekšsēdētājiem sastāda EUR 1 277 (808 stunda x 1,58 euro/stundā);
2.  Domes deputātiem (11 cilv.), kuri neieņem algotu amatu domē, pašvaldības noteiktajā kārtībā un praksē maksimālā mēnešalgas stundas likme 2018.gadā ir 13,11 euro/stundā, kas par 6,67 euro/stundā pārsniedz LR Valsts kontroles metodiskajos norādījumos noteikto deputātu atlīdzības vienas stundas likmi 6,44 euro/stundā.  Kopējā pārsnieguma summa domes deputātiem 2018.gadā sastāda EUR 19 293 (2891 stunda x 6,67 euro/stundā);
3. Domes pastāvīgo komiteju priekšsēdētājiem un domes deputātiem aprēķinātā kopējā pārsnieguma summa sastāda EUR 20 570, kas sastāda 21,52  % no kopējās deputātiem aprēķinātās atlīdzības EUR 95 600.</t>
  </si>
  <si>
    <t>Vēršam uzmanību, ka pārbaudāmajā periodā Ciblas novada domes deputātu atlīdzības noteikšanā tika konstatēts, ka:
1)  domes deputātam, kurš ieņem algotu amatu domē ir piešķirta prēmija 430 euro;
2) domes deputātam, kurš neieņem algotu amatu domē, ir piešķirta naudas balva 72.09 euro;
3) veicot sniegtās informācijas analīzi par darba laika uzskaiti deputātiem, kas ieņem vēl kādu algotu amatu pašvaldībā vai tās iestādē, ir konstatēts, ka vienam domes deputātam vidējais darba stundu skaits mēnesī darbā pārsniedz 250 stundas.</t>
  </si>
  <si>
    <t>Vēršam uzmanību, ka līdz pašvaldības domes 29.11.2018. veiktajiem grozījumiem reglamentā “Daugavpils novada domes deputātu, iestāžu vadītāju un darbinieku atlīdzības sistēmas reglaments”, un praksē pārbaudāmajā periodā tika konstatēts, ka Daugavpils novada pašvaldībā:
1)  Domes deputātiem, kuri neieņem algotu amatu domē, pašvaldības noteiktajā kārtībā un praksē mēnešalgas stundas likme pārsniedz proporcionāli likumā noteiktam mēnešalgas apmēra ierobežojumam aprēķināto likmi. Pēc revidentu veiktajām aplēsēm, novembrī, pašvaldības deputātu mēnešalgām virs likumā noteiktā ierobežojuma ir aprēķinātas, kā arī samaksātas darba devēja VSAOI, kas kopā veido no pašvaldību budžeta pārmaksātus izdevumus vismaz 5 452 euro apmērā.
2)  Veicot sniegtās informācijas analīzi par darba laika uzskaiti deputātiem, kas ieņem vēl kādu algotu amatu pašvaldībā vai tās iestādē, ir konstatēts, ka viens pašvaldības deputāts  deputāta darbā un citā amatā pašvaldības iestādē mēnesī strādā vairāk kā 250 stundas mēnesī.
3) Vēršam uzmanību, ka Daugavpils novada atlīdzības sistēmas reglamentā deputātiem, kuri ieņem algotu amatu domē, ir paredzētas prēmijas. Pārbaudāmajā periodā  prēmijas deputātiem nebija piešķirtas un izmaksātas.</t>
  </si>
  <si>
    <t>1. Domes deputātiem, kuri neieņem algotu amatu domē, pašvaldības noteiktajā kārtībā un praksē mēnešalgas stundas likme pārsniedz proporcionāli likumā noteiktam mēnešalgas apmēra
ierobežojumam aprēķināto likmi.
2. Domes deputātiem, kuri ieņem algotu amatu domē, pašvaldības noteiktajā kārtībā paredzētas un praksē izmaksātas piemaksas pie noteiktās mēnešalgas 30% apmērā, kas pārsniedz likumā noteiktos ierobežojumus (stundas likmi).
3. Pārskatā izdevumu kodā pēc ekonomiskās klasifikācijas EKK 1111 “Deputātu mēnešalga” nav iekļauti visu deputātu mēnešalgas un pārējie atbilstošie izdevumi.</t>
  </si>
  <si>
    <t>Tomēr vēršam uzmanību, ka līdz pašvaldības domes 2018.gada 20.septembrī izdarītajiem grozījumiem 2017.gada 24.janvārī apstiprinātā “Engures novada pašvaldības institūciju amatpersonu un darbinieku atlīdzības nolikuma” 4.1. un 4.2.punktos, konstatējām, ka:
1) domes deputātiem, kuri neieņem algotu amatu domē (13.cilv.), pašvaldības noteiktajā kārtībā un praksē mēnešalgas stundas likme no 2018.gada 1.janvāra līdz 2018.gada 31.augustam pārsniedza proporcionāli likumā noteiktam mēnešalgas apmēra ierobežojumam aprēķināto likmi un sastādīja 12,12 EUR/stundā.</t>
  </si>
  <si>
    <t>1. Domes deputātiem, kuri neieņem algotu amatu domē, pašvaldības noteiktajā kārtībā un praksē mēnešalgas stundas likme pārsniedz proporcionāli likumā noteiktam mēnešalgas apmēra ierobežojumam aprēķināto likmi.
2. Pārskatā izdevumu kodā pēc ekonomiskās klasifikācijas EKK 1111 “Deputātu mēnešalga” nav iekļauti visu deputātu mēnešalgas un pārējie atbilstošie izdevumi.</t>
  </si>
  <si>
    <t>1. Domes deputātiem, kuri neieņem algotu amatu domē, pašvaldības noteiktajā kārtībā un praksē mēnešalgas stundas likme bija 9,68 EUR par stundu, kas pārsniedza proporcionāli likumā noteiktam mēnešalgas apmēra ierobežojumam aprēķināto likmi.
2. Vēršam uzmanību, ka “Gulbenes novada domes, domes administrācijas, iestāžu un to struktūrvienību amatpersonu un darbinieku atlīdzības nolikumā” ir paredzēta iespēja:
- deputātiem atteikties no atlīdzības, iesniedzot domes priekšsēdētājam rakstisku paziņojumu. Pārbaudāmajā periodā neviens deputāts no atlīdzības nav atteicies;
- deputātiem, kas ieņem algotu amatu domē saņemt prēmiju.                                  Pārbaudāmajā periodā prēmijas nav saņemtas.</t>
  </si>
  <si>
    <t>1. Domes deputātiem, kuri neieņem algotu amatu domē, pašvaldības noteiktajā kārtībā un praksē mēnešalgas stundas likme pārsniedz proporcionāli likumā noteiktam mēnešalgas apmēra ierobežojumam aprēķināto likmi.
2. Pārskatā izdevumu kodā pēc ekonomiskās klasifikācijas EKK 1111 “Deputātu mēnešalga” nav iekļauti visu deputātu mēnešalgas un pārējie atbilstošie izdevumi.
3. Atlīdzības apmērs par deputātu darbu komisijās nebūtiski pārsniedz likumā noteiktos ierobežojumus.</t>
  </si>
  <si>
    <t>1. Domes deputātiem, kuri neieņem algotu amatu domē, pašvaldības noteiktajā kārtībā un praksē mēnešalgas stundas likme pārsniedz proporcionāli likumā noteiktam mēnešalgas apmēra ierobežojumam aprēķināto likmi.
2.  Pārskatā izdevumu kodā pēc ekonomiskās klasifikācijas EKK 1111 “Deputātu mēnešalga” nav iekļauti visu deputātu mēnešalgas un pārējie atbilstošie izdevumi.</t>
  </si>
  <si>
    <t>Revīzijā tika konstatētas būtiskas un visaptverošas neatbilstības un pārkāpumi, kas uzskaitīti zemāk, un pašvaldība nav veikusi darbības, lai tās tiktu novērstas:
1. Domes deputātiem, kuri ieņem algotu amatu domē, pašvaldības kārtībā noteiktais un praksē aprēķinātais mēnešalgas apmērs pārsniedz likumā noteiktos ierobežojumus, neatbilst stundu likme un algas apmērs noteikts kā fiksēts lielums;
2. Domes deputātiem, kuri ieņem algotu amatu domē, pašvaldības kārtībā noteiktais un praksē aprēķinātais mēnešalgas apmērs pārsniedz likumā noteiktos ierobežojumus, neatbilst stundu likme un algas apmērs noteikts kā fiksēts lielums;
3. Domes deputātiem, kuri neieņem algotu amatu domē, pašvaldības noteiktajā kārtībā paredzētas un ir izmaksātas piemaksas mēnešalgai;
4. Domes deputātiem, kuri ieņem algotu amatu domē, pašvaldības noteiktajā kārtībā paredzētas un praksē izmaksātas piemaksas par virsstundām un darbu brīvdienās.</t>
  </si>
  <si>
    <t>1. Domes deputātiem, kuri ieņem algotu amatu domē, pašvaldības kārtībā noteiktais un praksē aprēķinātais mēnešalgas apmērs pārsniedz likumā noteiktos ierobežojumus;
2. Domes deputātiem, kuri neieņem algotu amatu domē, netiek uzskaitīts (viss) nostrādātais laiks un mēnešalga (daļa mēnešalgas) netiek noteikta proporcionāli nostrādātajam laikam, bet gan kā “gabaldarbs” saskaņā ar apstiprināto likmi;
3. Domes deputātiem, kuri neieņem algotu amatu domē, pašvaldības noteiktajā kārtībā un praksē mēnešalgas stundas likme pārsniedz proporcionāli likumā noteiktam mēnešalgas apmēra ierobežojumam aprēķināto likmi.</t>
  </si>
  <si>
    <t>Tomēr vēršam uzmanību, ka līdz pašvaldības domes 2018.gada 1.septembrī veiktajiem grozījumiem domes deputātu atlīdzības uzskaites kārtībā pārskata periodā tika konstatēts, ka:
- Pārskatā izdevumu kodā pēc ekonomiskās klasifikācijas EKK 1111 “Deputātu mēnešalga” nav iekļauti visu deputātu mēnešalgas un pārējie atbilstošie izdevumi.</t>
  </si>
  <si>
    <t>Tomēr vēršam uzmanību, ka līdz pašvaldības domes 30.01.2019. veiktajiem grozījumiem domes deputātu atlīdzības kārtībā un praksē pārskata periodā tika konstatēts, ka:
1) Domes deputātiem, kuri neieņem algotu amatu domē, pašvaldības noteiktajā kārtībā un praksē mēnešalgas stundas likme pārsniedz proporcionāli likumā noteiktam mēnešalgas apmēra ierobežojumam aprēķināto likmi.
2) Pārskatā izdevumu kodā pēc ekonomiskās klasifikācijas EKK 1111 “Deputātu mēnešalga” nav iekļauti visu deputātu mēnešalgas un pārējie atbilstošie izdevumi.</t>
  </si>
  <si>
    <t>Tomēr vēršam uzmanību, ka līdz pašvaldības domes 27.12.2018. veiktajiem grozījumiem domes deputātu atlīdzības kārtībā un praksē pārskata periodā tika konstatēts, ka:
1. Domes deputātiem, kuri neieņem algotu amatu domē, pašvaldības noteiktajā kārtībā un praksē mēnešalgas stundas likme pārsniedz proporcionāli likumā noteiktam mēnešalgas apmēra ierobežojumam aprēķināto likmi.
2. Pārskatā izdevumu kodā pēc ekonomiskās klasifikācijas EKK 1111 “Deputātu mēnešalga” nav iekļauti visu deputātu mēnešalgas un pārējie atbilstošie izdevumi.</t>
  </si>
  <si>
    <t>1. Domes deputātiem, kuri neieņem algotu amatu domē, pašvaldības noteiktajā kārtībā un praksē mēnešalgas stundas likme pārsniedz proporcionāli likumā noteiktam mēnešalgas apmēra ierobežojumam aprēķināto likmi.
2. Domes deputātiem, kuri neieņem algotu amatu domē, pašvaldības noteiktajā kārtībā paredzētas un praksē ir piešķirtas naudas balvas.
3. Pārskatā izdevumu kodā pēc ekonomiskās klasifikācijas EKK 1111 “Deputātu mēnešalga” nav iekļauti visu deputātu mēnešalgas un pārējie atbilstošie izdevumi.</t>
  </si>
  <si>
    <t>1. Domes deputātiem, kuri neieņem algotu amatu domē, pašvaldības noteiktajā kārtībā un praksē mēnešalgas stundas likme pārsniedz proporcionāli likumā noteiktam mēnešalgas apmēra ierobežojumam aprēķināto likmi;
2. Pārskatā izdevumu kodā pēc ekonomiskās klasifikācijas EKK 1111 “Deputātu mēnešalga” nav iekļauti visu deputātu mēnešalgas un pārējie atbilstošie izdevumi.</t>
  </si>
  <si>
    <t>1. Domes deputātiem, kuri ieņem algotu amatu domē, pašvaldības kārtībā noteiktais un praksē aprēķinātais mēnešalgas apmērs pārsniedz likumā noteiktos ierobežojumus.
2. Domes deputātiem, kuri neieņem algotu amatu domē, netiek uzskaitīts (viss) nostrādātais laiks un mēnešalga (daļa mēnešalgas) netiek noteikta proporcionāli nostrādātajam laikam, bet gan kā “gabaldarbs” saskaņā ar apstiprināto likmi.
3.  Domes deputātiem, kuri neieņem algotu amatu domē, pašvaldības noteiktajā kārtībā un praksē mēnešalgas stundas likme pārsniedz proporcionāli likumā noteiktam mēnešalgas apmēra ierobežojumam aprēķināto likmi.
4. Domes deputātiem, kuri neieņem algotu amatu domē, netiek uzskaitīts (viss) nostrādātais laiks un mēnešalga (daļa mēnešalgas) netiek noteikta proporcionāli nostrādātajam laikam, par darbu komitejās un domes sēdēs tiek aprēķināta konstatnta summa par katru sēdi.
5. Domes deputātiem, kuri ieņem algotu amatu domē, pašvaldības noteiktajā kārtībā paredzēto un praksē izmaksāto piemaksu apmērs pārsniedz likumā noteiktos ierobežojumus.
6.  Deputāts, kurš neieņem algotu amatu domē, nesaņem mēnešalgu par deputāta pienākumiem.
7. Pārskatā izdevumu kodā pēc ekonomiskās klasifikācijas EKK 1111 “Deputātu mēnešalga” nav iekļauti visu deputātu mēnešalgas un pārējie atbilstošie izdevumi.
8. Pārskatā izdevumu kodā pēc ekonomiskās klasifikācijas EKK 1111 “Deputātu mēnešalga” iekļauti mēnešalgas izdevumi personām, kas nav domes deputāti.</t>
  </si>
  <si>
    <t>1) Domes deputātiem, kuri neieņem algotu amatu domē, pašvaldības noteiktajā kārtībā un praksē mēnešalgas stundas likme pārsniedz proporcionāli likumā noteiktam mēnešalgas apmēra ierobežojumam aprēķināto likmi.
2) Atlīdzības apmērs par deputātu darbu komisijās pārsniedz likumā noteiktos ierobežojumus;
3)  Pārskatā izdevumu kodā pēc ekonomiskās klasifikācijas EKK 1111 “Deputātu mēnešalga” nav iekļauti visu deputātu mēnešalgas un pārējie atbilstošie izdevumi.</t>
  </si>
  <si>
    <t>1. Domes deputātiem, kuri neieņem algotu amatu domē, pašvaldības noteiktajā kārtībā un praksē mēnešalgas stundas likme pārsniedz proporcionāli likumā noteiktam mēnešalgas apmēra ierobežojumam aprēķināto likmi.
2. Pārskatā izdevumu kodā pēc ekonomiskās klasifikācijas EKK 1111 “Deputātu mēnešalga” nav iekļauti visu deputātu mēnešalgas un pārējie atbilstošie izdevumi.
3. Pašvaldības deputāta, kas ieņem arī citu amatu pašvaldībā, deputāta pienākuma pildīšanai un darbā pašvaldībā un tās iestādēs mēnesī uzskaitītas 240 (vai vairāk) nostrādātās stundas.</t>
  </si>
  <si>
    <r>
      <t xml:space="preserve">Vēršam uzmanību, ka līdz pašvaldības domes 24.01.2019. veiktajiem grozījumiem “Limbažu novada pašvaldības institūciju amatpersonu un darbinieku atlīdzības nolikumā” un praksē pārskata periodā tika konstatēts, ka:
1) Komiteju priekšsēdētājiem, kuri neieņem algotu amatu domē, pašvaldības noteiktajā kārtībā bija noteikts, ka stundas likme ir divkārša kā deputātiem, tas ir 12,40 EUR par stundu, un šo likmi piemēro tikai par komiteju vadīšanu, taču praksē likme komitejas priekšsēdētājam tika piemērota visam deputāta darbam.
</t>
    </r>
    <r>
      <rPr>
        <i/>
        <sz val="11"/>
        <color theme="1"/>
        <rFont val="Times New Roman"/>
        <family val="1"/>
        <charset val="186"/>
      </rPr>
      <t xml:space="preserve">Ar 24.01.2019. veiktajiem grozījumiem “Limbažu novada pašvaldības institūciju amatpersonu un darbinieku atlīdzības nolikumā” noteikts, ka komiteju priekšsēdētājiem  noteiktā stundas likme piemērojama visam deputātu darbam.
</t>
    </r>
    <r>
      <rPr>
        <sz val="11"/>
        <color theme="1"/>
        <rFont val="Times New Roman"/>
        <family val="1"/>
        <charset val="186"/>
      </rPr>
      <t>2) Vēršam uzmanību, ka “Limbažu novada pašvaldības institūciju amatpersonu un darbinieku atlīdzības nolikumā” ir paredzēta iespēja deputātam atteikties no atlīdzības, iesniedzot domes priekšsēdētājam rakstisku paziņojumu. Pārbaudāmajā periodā neviens deputāts no atlīdzības nav atteicies.</t>
    </r>
  </si>
  <si>
    <t>1) Pašvaldībā noteiktā deputātu atlīdzības kārtība un prakse neatbilst likuma prasībām un aprēķinātais atlīdzības apmērs pārsniedz šajā likumā noteiktos ierobežojumus.
Revīzijā tika konstatētas būtiskas un visaptverošas neatbilstības un pārkāpumi, kas uzskaitīti zemāk, un pašvaldība nav veikusi darbības, lai tās tiktu novērstas:
2) Domes deputātiem, kuri neieņem algotu amatu domē, netiek uzskaitīts (viss) nostrādātais laiks un mēnešalga (daļa mēnešalgas) netiek noteikta proporcionāli nostrādātajam laikam, bet gan kā “gabaldarba” apmaksa par katru domes un komitejas  sēdi.
3)  Apmaksāta A slimibas lapa vienai no deputātēm.</t>
  </si>
  <si>
    <t>1.) Domes deputātiem, kuri neieņem algotu amatu domē, netiek uzskaitīts viss nostrādātais laiks.
2.) Domes deputātiem, kuri neieņem algotu amatu domē, pašvaldības noteiktajā kārtībā un praksē mēnešalgas stundas likme pārsniedz proporcionāli likumā noteiktam mēnešalgas apmēra ierobežojumam aprēķināto likmi.
Pēc revidentu veiktajām aplēsēm, novembrī un decembrī, pašvaldības deputātu mēnešalgām virs likumā noteiktā ierobežojuma ir aprēķinātas, kā arī samaksātas darba devēja VSAOI, kas kopā veido no pašvaldību budžeta pārmaksātus izdevumus vismaz 1 168 euro apmērā.
3)  Atlīdzības apmērs par  darbu komisijās pārsniedz likumā noteiktos ierobežojumus.
4) Veicot sniegtās informācijas analīzi par darba laika uzskaiti deputātiem, kas ieņem vēl kādu algotu amatu pašvaldībā vai tās iestādē, ir konstatēts, ka 3 deputātiem vidējais darba stundu skaits mēnesī darbā pārsniedz 250 stundas.</t>
  </si>
  <si>
    <t>1) Domes deputātiem, kuri neieņem algotu amatu domē, pašvaldības noteiktajā kārtībā un praksē mēnešalgas stundas likme līdz 28.02.2019. pārsniedza proporcionāli likumā noteiktam mēnešalgas apmēra ierobežojumam aprēķināto likmi, jo deputātiem par piedalīšanos pašvaldības domes, komiteju, komisiju vai darba grupu sēdēs un citu deputāta pienākumu pildīšanu darba samaksas stundas tarifa likme bija 80% no domes priekšsēdētāja darba stundas tarifa likmes, kas tika noteikta, dalot domes priekšsēdētāja mēneša amatalgu ar darba stundu skaitu attiecīgajā mēnesī. Ar 2019.gada 1.martu likme ir 6.68 euro stundā.
2) Uz rīkojuma Nr.MNP/2.4.14./18/279 26.11.2018. pamata, izmaksātas naudas balvas diviem Madonas novada domes priekšsēdētāja vietniekiem, kopējā summa 1345.50 euro. Pamatojums naudas balvas izmaksai noteikts saistībā ar  Madonas novada pašvaldībai un Latvijas Republikai svarīgu notikumu - Latvijas Valsts simtgadi, nav izvērtēts ieguldījums pašvaldības mērķu sasniegšanā.
3) Atlīdzības apmērs par deputātu darbu komisijās līdz 28.02.2019. pārsniedza likumā noteiktos ierobežojumus.</t>
  </si>
  <si>
    <t>1) Domes deputātiem, kuri ieņem algotu amatu domē, nelielā apmērā (1 263 EUR) praksē izmaksātas piemaksas par darbu svētku dienās.
2) Domes deputāts, kurš neieņem algotu amatu domē, 2018.gada jūnijā ir saņēmis naudas balvu 90 EUR apmērā.
3) 2018.gadā deputātiem izmaksātā alga bija 35004 EUR, bet uz EKK 1111“Deputātu mēnešalga” tika attiecināti 12068 EUR.</t>
  </si>
  <si>
    <t>1) Domes deputātiem, kuri neieņem algotu amatu domē: pašvaldības noteiktajā kārtībā un praksē mēnešalgas stundas likme pārsniedz proporcionāli likumā noteiktam mēnešalgas apmēra ierobežojumam aprēķināto likmi;
2) pašvaldības noteiktajā kārtībā paredzētas un praksē ir piešķirtas naudas balvas, dziesmu svētku ieejas biļešu veidā.
3) Deputāts, kurš neieņem algotu amatu domē, nesaņem mēnešalgu par deputāta pienākumiem.
Atbilstības novirzes ir būtiskas, bet nav visaptverošas. Pašvaldība gada beigās ir labojusi iekšējos normatīvos dokumentus un arī mainījusi deputātiem aprēķināmās atlīdzības praksi.</t>
  </si>
  <si>
    <t xml:space="preserve"> Pašvaldībā noteiktā deputātu atlīdzības kārtība un prakse neatbilst likuma prasībām un aprēķinātais atlīdzības apmērs pārsniedz šajā likumā noteiktos ierobežojumus. Revīzijā tika konstatētas būtiskas un visaptverošas neatbilstības un pārkāpumi, kas uzskaitīti zemāk, un pašvaldība nav veikusi darbības, lai tās tiktu novērstas:
1) Domes deputātiem, kuri neieņem algotu amatu domē, netiek uzskaitīts (viss) nostrādātais laiks un mēnešalga (daļa mēnešalgas) netiek noteikta proporcionāli nostrādātajam laikam, jo tiek pielietota “gabaldarba” uzskaite par domes vai komitejas sēdes apmeklējumu.
2)  Atlīdzības apmērs par deputātu darbu komisijās pārsniedz likumā noteiktos ierobežojumus, tas tiek noteikts “gabaldarba” apmaksas veidā.</t>
  </si>
  <si>
    <t>Konstatējumu kopsavilkums tika nosūtīts pašvaldībai vadībai e pastā, uz ko tika saņemts atbildes viedoklis: Vēlamies sniegt savu viedokli par 2018.gada algu aprēķinu deputātiem, kas neieņem algotu amatu pašvaldības domē. Valsts un pašvaldību institūciju amatpersonu un darbinieku atlīdzības likuma 5. panta otrā daļa nosaka: “(2) Pašvaldības dome reglamentē šā panta pirmajā daļā minētās mēnešalgas noteikšanas kārtību un apmēru, nepārsniedzot šā panta pirmajā daļā norādītos ierobežojumus. Ja šā panta pirmās daļas 2., 3. un 4.punktā minētā amatpersona neieņem algotu amatu pašvaldības domē, tās mēnešalgu nosaka proporcionāli nostrādātajam laikam.” Tas nozīmē, ka Atlīdzības likums nosaka:   darba samaksas sistēmai jābūt atspoguļotai pašvaldības iekšējos noteikumos;  deputātu un domes citu vēlētu amatu maksimālās mēnešalgas nevar pārsniegt likumā noteikto maksimumu.  2018. gadā = 859 * 1,2 = 1030,80 EUR Lielāka aprēķināta alga mēnesi 2018.gadā garumā ir 480.00EUR.</t>
  </si>
  <si>
    <t>1. Tomēr vēršam uzmanību, ka līdz  2018. gada 03. aprīlīm, Preiļu novada domes deputāts veicis deputāta pienākumus bez atalgojuma (pēc personiska iesnieguma par atteikšanos no deputāta atlīdzības).
2. Preiļu novada pašvaldības Darba samaksas nolikumā ir  atrunāta piemaksa par papildus pienākumu pildīšanu domes priekšsēdētājam 30% apmērā.                                                                                                        Pārbaudāmajā periodā piemaksa par papildus pienākumu pildīšanu domes priekšēdētājam nebija piešķirta.</t>
  </si>
  <si>
    <t>1. Vēršam uzmanību, ka Priekuļu novada domes deputātu atlīdzību reglamentējošā normatīvajā aktā ir paredzēts, ka tiem deputātiem, kuri ir pašvaldības darbinieki, par sēdēm, kuras notika pašvaldības normālajā darba laikā, netika rēķināta samaksa.
2. Savukārt Atlīdzības likums atļauj tiem deputātiem, kuri neieņem algotu amatu domē, ja viņi pašvaldības struktūrās ieņem darbinieka amatu, kuru neazliedz citi likumi, izmaksāt abas mēnešalgas - gan deputāta, gan darbinieka.</t>
  </si>
  <si>
    <t>1. Domes deputātiem, kuri neieņem algotu amatu domē, pašvaldības notektajā kārtībā un praksē mēnešalgas stundas likme pārsniedz proporcionāli likumā noteiktam mēnešalgas apmēra ierobežojumam aprēķināto likmi. Augstāka likme noteikta pašvaldības iekšējos darba samaksas noteikumos: par nostrādāto stundu skaitu 10 EUR/stundā.
2. Pārskatā izdevumu kodā pēc ekonomiskās klasifikācijas EKK 1111 "Deputātu mēnešalga" nav iekļauti  visu deputātu mēnešalgas un pārējie atbilstošie izdevumi: nav iekļauta domes priekšsēdētāja mēnešalga par vienu mēnesi (janvāris) un atvaļinājuma nauda par visu gadu.</t>
  </si>
  <si>
    <t>1. Domes deputātiem, kuri neieņem algotu amatu domē, pašvaldības noteiktajā kārtībā un praksē mēnešalgas stundas likme pārsniedz proporcionāli likumā noteiktam mēnešalgas apmēra ierobežojumam aprēķināto likmi.
2.  Domes deputātam, kurš neieņem algotu amatu domē (domes priekšsēdētāja vietniekam), pašvaldības noteiktajā kārtībā paredzētas un ir izmaksātas piemaksas mēnešalgai par domes prieksšēdētāja aizstāšanu, kad domes priekšsēdētājs atradies amatā un nav bijis atvaļinājumā vai slims.
3.  Pārskatā izdevumu kodā pēc ekonomiskās klasifikācijas EKK 1111 “Deputātu mēnešalga” nav iekļauti visu deputātu mēnešalgas un pārējie atbilstošie izdevumi.
Atbilstības novirzes ir būtiskas, bet nav visaptverošas.</t>
  </si>
  <si>
    <t>1. Domes deputātiem, kuri ieņem algotu amatu domē, pašvaldības noteiktajā kārtībā paredzētas un praksē izmaksātas piemaksas mēnešalgai par pamatpienākumiem;
2. Domes deputātiem, kuri neieņem algotu amatu domē, pašvaldības noteiktajā kārtībā un praksē mēnešalgas stundas likme nepārsniedz proporcionāli likumā noteiktam mēnešalgas apmēra ierobežojumam aprēķināto likmi;
3. Atlīdzības apmērs par deputātu darbu komisijās pārsniedz likumā noteiktos ierobežojumus.
4.  Pārskatā izdevumu kodā pēc ekonomiskās klasifikācijas EKK 1111 “Deputātu mēnešalga” nav iekļauti visu deputātu mēnešalgas un pārējie atbilstošie izdevumi.
5. Izmaksāts darba nespējas pabalsts.</t>
  </si>
  <si>
    <t>1. Domes deputātiem, kuri neieņem algotu amatu domē, daļa mēnešalgas netiek noteikta proporcionāli noteiktajam laikam. Tiem izmaksāta fiksēta mēnešalgas daļa, kura noteikta pašvaldības iekšējos darba samaksas noteikumos: mēnešalagas daļa 100 EU deputātiem.
2. Domes deputātiem, kuri neieņem algotu amatu domē,  pašvaldības noteiktajā kārtībā un praksē mēnešalgas stundas likme pārsniedz proporcionāli likumā noteiktam mēnešalgas apmēra ierobežojumam aprēķināto likmi. Pašvaldības noteiktajā kārtībā noteikta augstāka likme par nostrādāto stundu skaitu 10 EUR/stundā, ar ierobežojumu apmaksājamas 40 stundas mēnesī.</t>
  </si>
  <si>
    <t>2018.gada 18.aprīlī pieņemts Salacgrīvas novada domes lēmums Nr.148 ''Par deputātes atteikšanos no atlīdzības par deputāta un priekšsēdētāja vietnieces izglītības, kultūras, sporta un jaunatnes jautājumos amata pienākumu izpildi'' un pamatojoties uz šo lēmumu, viena deputāte no 2018.gada 13.maija nesaņem mēnešalgu par deputāta pienākumu pildīšanu.</t>
  </si>
  <si>
    <r>
      <t>Deputātu, komiteju priekšsēdētāju atlīdzības aprēķināšanai pašvaldībā tiek izmantota gabaldarba atlīdzības sistēma, kuras mērvienība nav noteikta laika vienībās, kā tas paredzēts Valsts un pašvaldību institūciju amatpersonu un darbinieku atlīdzības likuma 5.panta 2.daļas nosacījumos , bet gan daudzuma vienībās -sēžu apmeklējumu skaitā. Lai gan sēžu apmeklējumu un iedzīvotāju pieņemšanas sarakstos laiks ir fiksēts. Ne pašvaldības Darba samaksas nolikumā, ne citā pašvaldības iekšējā darba samaksu reglamentējošajā dokumentā nav noteikti kritēriji un pienākumu apjoms</t>
    </r>
    <r>
      <rPr>
        <sz val="11"/>
        <color rgb="FF000000"/>
        <rFont val="Times New Roman"/>
        <family val="1"/>
        <charset val="186"/>
      </rPr>
      <t>, kas pamatotu vienas sēdes vai vienas pieņemšanas (domes, komiteju, tikšanās ar iedzīvotājiem) dažādo atlīdzības apmēru atšķirību, ņemot vērā to veikšanai nepieciešamo laika ekvivalentu.</t>
    </r>
  </si>
  <si>
    <t>Tomēr vēršam uzmanību, ka līdz pašvaldības domes 30.01.2019. veiktajiem grozījumiem domes deputātu atlīdzības kārtībā un praksē pārskata periodā tika konstatēts, ka:
1)  Domes deputātiem, kuri neieņem algotu amatu domē, pašvaldības noteiktajā kārtībā un praksē mēnešalgas stundas likme pārsniedz proporcionāli likumā noteiktam mēnešalgas apmēra ierobežojumam aprēķināto likmi.
2)  Pārskatā izdevumu kodā pēc ekonomiskās klasifikācijas EKK 1111 “Deputātu mēnešalga” nav iekļauti visu deputātu mēnešalgas un pārējie atbilstošie izdevumi.</t>
  </si>
  <si>
    <t>1. Pašvaldības deputāts, kas ieņem domes priekšsēdētāja vietnieces amatu domē, vienlaicīgi ieņem pedagoga amatu Siguldas valsts ģimnāzijā un deputāta pienākuma pildīšanai un darbā pašvaldības iestādē (kas uzskatāms par blakusdarbu) mēnesī nostrādā 264 stundas;
2. Pašvaldības deputāts, kas pilda vairākus citus amatus pašvaldības iestādēs – Siguldas novada Jaunrades centrā 0,8 slodzes,  Siguldas novada Kultūras pārvaldē 0,5 slodzes, Siguldas valsts ģimnāzijā 0,433 likmes, Siguldas pilsētas vidusskolā 0,767 likmes, novembra mēnesī kopā pašvaldībā un tās iestādēs nostrādā 410 stundas, janvāra mēnesī darba attiecības Siguldas novada Jaunrades centrā tiek pārtrauktas un deputāts kopā pašvaldībā un tās iestādēs nostrādā 321 stundu;
3. Nolikumā "Par atlīdzību Siguldas novada pašvaldībā" ir paredzēta iespēja deputātiem atteikties no atlīdzības, iesniedzot domes priekšsēdētājam rakstisku paziņojumu.
Pārbaudāmajā periodā neviens deputāts no atlīdzības nav atteicies.</t>
  </si>
  <si>
    <t>1. Par revidentu ziņojumā norādīto par domes priekšsēdētāja vietniecei aprēķināto atlīdzību ieņemot amatu domē un pedagoga amatu Siguldas Valsts ģimnāzijā: Latvijas Brīvo arodbiedrību savienības “Atlīdzības likums ar komentāriem” komentētajā 5.pantā - Pašvaldības domes deputātu mēnešalga ir minēts: “Attiecībā uz deputātiem, kuri ieņem algotu amatu domē un vienlaikus veic arī darbinieka pienākumus pašvaldībā, komentējamā panta daļa liek izvērtēt, vai šis darbs ir blakus darbs vai papildu darbs, proti, vai tas tiek veikts pie tā paša darba devēja vai tomēr attiecīgā pašvaldības struktūra salīdzinājumā ar pašvaldības domi ir cits darba devējs (par to plašāk sk. Atlīdzības likuma 2. panta komentāru). Parasti darbs, kas tiek veikts citā pašvaldības iestādē, nevis centrālajā administrācijā, tiek uzskatīts par blakus darbu, kuram nav noteikti atlīdzības ierobežojumi amatu savienošanas gadījumā.” Ņemot vērā iepriekš minēto, vēršam uzmanību uz to, ka saskaņā ar Siguldas Valsts ģimnāzijas nolikuma 1.punktu Siguldas Valsts ģimnāzija ir Siguldas novada pašvaldības dibināta izglītības iestāde, kas īsteno vispārējās izglītības programmas. Nolikuma 24.punkts nosaka, ka pedagogus un citus darbiniekus darbā pieņem un atbrīvo iestādes direktors normatīvajos aktos noteiktā kārtībā […]. Pedagoga darbs tiek veikts citā pašvaldības iestādē, nevis centrālajā administrācijā, tādējādi pašvaldības vērtējumā tas tiek uzskatīts par blakus darbu, kuram nav noteikti atlīdzības ierobežojumi amatu savienošanas gadījumā.
2.Pašvaldības deputātes, kas neieņem algotu amatu domē, bet ieņem vairākus citus amatus pašvaldības iestādēs sasniegumi, kas apliecina darba kvalitāti.
3. Par nolikumā "Par atlīdzību Siguldas novada pašvaldībā" paredzēto iespēju deputātiem atteikties no atlīdzības: Saskaņā ar Republikas pilsētas domes un novada domes deputāta statusa likuma 12.panta otro daļu par deputāta pienākumu pildīšanu deputātam ir tiesības saņemt atlīdzību, kas tiek noteikta atbilstoši Valsts un pašvaldību institūciju amatpersonu un darbinieku atlīdzības likumam. Saņemt atlīdzību par deputāta pienākumu pildīšanu ir likumā noteiktās pašvaldības domes deputāta tiesības, bet ne obligāts pienākums, un domes deputātam ir tiesības atteikties no atlīdzības par deputāta pienākumu pildīšanu. Līdzīgs viedoklis arī Vides aizsardzības un reģionālās attīstības ministrijas tīmekļa vietnē:http://www.varam.gov.lv/lat/publ/met/pasv/nov_izv/?doc=13231</t>
  </si>
  <si>
    <r>
      <t xml:space="preserve">1. Tomēr vēršam uzmanību, ka pārbaudāmajā periodā Skrundas novada domes deputātu atlīdzības noteikšanā tika konstatēts, ka domes deputātiem, kuri neieņem algotu amatu domē, decembrī mēnešalgas stundas likme pārsniedza proporcionāli likumā noteiktam mēnešalgas apmēra ierobežojumam aprēķināto likmi. Pēc revidentu veiktajām aplēsēm (par periodu 01.12.2018.- 31.12.2018.) pašvaldības deputātu mēnešalgām virs likumā noteiktā ierobežojuma ir aprēķinātas, kā arī samaksātas darba devēja VSAOI, kas kopā veido no pašvaldību budžeta pārmaksātus izdevumus vismaz 111 </t>
    </r>
    <r>
      <rPr>
        <i/>
        <sz val="11"/>
        <color theme="1"/>
        <rFont val="Times New Roman"/>
        <family val="1"/>
        <charset val="186"/>
      </rPr>
      <t>euro</t>
    </r>
    <r>
      <rPr>
        <sz val="11"/>
        <color theme="1"/>
        <rFont val="Times New Roman"/>
        <family val="1"/>
        <charset val="186"/>
      </rPr>
      <t xml:space="preserve"> apmērā.
2. Vēršam uzmanību, ka Skrundas novada domes deputātu atlīdzību reglamentējošā normatīvajā akta ir paredzētas naudas balvas Skrundas novada domes vēlētām amatpersonām un deputātiem.
Pārbaudāmajā periodā naudas balvas nevienam deputātam nebija piešķirtas.
3. Vēršam uzmanību, ka Skrundas novada domes deputātu atlīdzību reglamentējošā normatīvajā akta ir paredzēts, ka domes deputāts, kurš ieņem algotu amatu pašvaldībā vai tās iestādēs, nesaņem atlīdzību par deputāta pienākumu pildīšanu, veicot darbu komitejās un komisijās sava tiešā darba laikā. Savukārt Atlīdzības likums atļauj tiem deputātiem, kuri neieņem algotu amatu domē, ja viņi pašvaldības struktūrās ieņem darbinieka amatu, kuru neazliedz citi likumi, izmaksāt abas mēnešalgas - gan deputāta, gan darbinieka.</t>
    </r>
  </si>
  <si>
    <t xml:space="preserve">Tomēr vēršam uzmanību, ka  praksē pārskata periodā tika konstatēts, ka  Strenču novada domes amatpersonu un darbinieku atlīdzības nolikumā nav paredzēta iespēja atteikties no atlīdzības par deputātu pienākumu pildīšanu, bet viena deputāte, kura neieņem algotu amatu domē, esot bērna kopšanas atvaļinājumā, no 2018.gada 1.oktobra līdz 2019.gada 1.aprīlim, atteikusies no deputāta atlīdzības un nesaņem mēnešalgu par deputāta pienākumu pildīšanu.
</t>
  </si>
  <si>
    <r>
      <t xml:space="preserve">1. Domes deputātiem, kuri neieņem algotu amatu domē, netiek uzskaitīts viss nostrādātais laiks un daļa mēnešalgas netiek noteikta proporcionāli nostrādātajam laikam.
2. Domes deputātiem, kuri neieņem algotu amatu domē, pašvaldības noteiktajā kārtībā un praksē mēnešalgas stundas likme pārsniedz proporcionāli likumā noteiktam mēnešalgas apmēra ierobežojumam aprēķināto likmi.
3. Domes deputātiem, kuri neieņem algotu amatu domē, pašvaldības noteiktajā kārtībā paredzētas naudas balvas </t>
    </r>
    <r>
      <rPr>
        <sz val="11"/>
        <color rgb="FFFF0000"/>
        <rFont val="Times New Roman"/>
        <family val="1"/>
        <charset val="186"/>
      </rPr>
      <t>(un slimības pabalsts-mana piebilde).</t>
    </r>
  </si>
  <si>
    <t>Valsts un pašvaldību institūciju amatpersonu un darbinieku atlīdzības likumā nav noteikts deputātu atlīdzības stundas likmes aprēķins. Piemērojot Talsu novada domes noteikto deputātu atalgojuma sistēmu un kārtību, Talsu novada domes deputātiem, kuri neieņem algotu amatu domē, praksē aprēķinātais mēnešalgas apmērs nepārsniedz likumā noteiktos ierobežojumus. Šī kārtība nodrošina, ka deputātu, kuri neieņem algotu amatu domē, atalgojums  nepārsniedz Valsts un pašvaldību institūciju amatpersonu un darbinieku atlīdzības likuma 6.panta pirmajā daļā norādītos ierobežojumus. Talsu novada pašvaldība uzskata, ka nav korekti pārmest ka šiem deputātiem “mēnešalgas stundas likme pārsniedz proporcionāli likumā noteiktam mēnešalgas apmēra ierobežojumam aprēķināto likmi”.</t>
  </si>
  <si>
    <t>Tukuma novada Dome nepiekrīt apkopotajai informācijai un viedoklim, ka iestādē nav noteikta kārtība, kādā deputātiem tiek izmaksāta atlīdzība. Faktiskā kārtība ir sekojoša - Domes deputātu mēnešalgas tiek aprēķinātas atbilstoši Valsts un pašvaldību institūciju amatpersonu un darbinieku atlīdzības likumam (turpmāk – Likums), Domes 25.01.2018. lēmumam (prot.Nr.1, 10.§) un Domes 28.02.2019. lēmumam (prot.Nr.3, 3.§), abi lēmumi (pievienoti).
Domes deputātu mēnešalgas (gan noteiktās, gan faktiski aprēķinātās) nepārsniedz Likuma 5.pantā noteikto mēnešalgas apmēru, tas ir apmēram 4 reizes mazāks par maksimāli iespējamo deputātu mēnešalgu (EUR 1032,80 2018.gadā). Stundas likmes noteikšanas kārtību deputātiem spēkā esošie normatīvie akti neparedz. Likums paredz noteikt mēnešalgu proporcionāli nostrādātajam laikam (5.pants). Domē deputātu darba laiku uzskaita un deputāti (kuriem nav algots amats domē) nestrādā 40 h nedēļā.</t>
  </si>
  <si>
    <r>
      <t>Revīzijā tika konstatētas būtiskas un visaptverošas neatbilstības un pārkāpumi, kas uzskaitīti zemāk, un</t>
    </r>
    <r>
      <rPr>
        <i/>
        <sz val="11"/>
        <color theme="1"/>
        <rFont val="Times New Roman"/>
        <family val="1"/>
        <charset val="186"/>
      </rPr>
      <t xml:space="preserve"> </t>
    </r>
    <r>
      <rPr>
        <sz val="11"/>
        <color theme="1"/>
        <rFont val="Times New Roman"/>
        <family val="1"/>
        <charset val="186"/>
      </rPr>
      <t>pašvaldība nav veikusi darbības, lai tās tiktu novērstas:
1) Domes deputātiem, kuri neieņem algotu amatu domē, netiek uzskaitīts (viss) nostrādātais laiks un mēnešalga (daļa mēnešalgas) netiek noteikta proporcionāli nostrādātajam laikam, pastāv ierobežojums lai izvērtētu, jo darba laiks netiek uzskaitīts.
2) Domes deputātiem, kuri neieņem algotu amatu domē, pašvaldības noteiktajā kārtībā un praksē mēnešalgas stundas likme pārsniedz proporcionāli likumā noteiktam mēnešalgas apmēra ierobežojumam aprēķināto likmi.
3)  Pārskatā izdevumu kodā pēc ekonomiskās klasifikācijas EKK 1111 “Deputātu mēnešalga” nav iekļauti visu deputātu mēnešalgas un pārējie atbilstošie izdevumi.
4) Nav izstrādāts un apstiprināts atlīdzības nolikums jeb kārtība.</t>
    </r>
  </si>
  <si>
    <r>
      <t>Tomēr vēršam uzmanību, ka praksē pārskata periodā tika konstatēts, ka:
1)“</t>
    </r>
    <r>
      <rPr>
        <sz val="11"/>
        <color rgb="FFFF0000"/>
        <rFont val="Times New Roman"/>
        <family val="1"/>
        <charset val="186"/>
      </rPr>
      <t>Deputātu darba samaksas, izdevumu atlīdzināšanas un darbības apstākļu nodrošināšanas nolikumā” noteikts, ka ”Domes priekšsēdētājs un priekšsēdētāja vietnieki par darbu komitejās, komisijās un darba grupās atsevišķu darba samaksu nesaņem'', bet neievērojot iepriekš minētajā iekšējā normatīvajā aktā noteikto domes priekšsēdētājam un domes priekšsēdētāja vietniekam ir veikta samaksa par darbu komisij</t>
    </r>
    <r>
      <rPr>
        <sz val="11"/>
        <color theme="1"/>
        <rFont val="Times New Roman"/>
        <family val="1"/>
        <charset val="186"/>
      </rPr>
      <t>ās;
2) domes deputātiem, kuri neieņem algotu amatu domē, pašvaldības noteiktajā kārtībā un praksē mēnešalgas stundas likme 2018.gadā par 0,67 centiem, bet 2019.gadā par 0.17 centiem, pārsniedz proporcionāli likumā noteiktam mēnešalgas apmēra ierobežojumam aprēķināto likmi.</t>
    </r>
  </si>
  <si>
    <t>Pamatojoties uz veikto revīzijas darbu, pārbaudot pašvaldības domes deputātu atlīdzību no 2018.gada novembra līdz 2019.gada februārim, esam konstatējuši, ka kopumā Valmieras pilsētas pašvaldībā noteiktā deputātu atlīdzības kārtība un prakse atbilst Valsts un pašvaldību institūciju amatpersonu un darbinieku atlīdzības likuma prasībām un aprēķinātais atlīdzības apmērs nepārsniedz šajā likumā noteiktos ierobežojumus, izņemot:
• Domes 8 deputātiem pašvaldības noteiktajā kārtībā un praksē mēnešalgas stundas likme pārsniedz proporcionāli likumā noteiktam mēnešalgas apmēra ierobežojumam aprēķināto likmi.</t>
  </si>
  <si>
    <t>Valmieras pilsētas dome nepiekrīt atzinumā norādītajam, ka Valmieras pilsētas
pašvaldības (VPP) domes 8 deputātiem VPP noteiktajā kārtībā un praksē mēnešalgas stundas
likme pārsniedz proporcionāli likumā noteiktam mēnešalgas apmēra ierobežojumam aprēķināto
likmi, jo:
Noteikumos noteiktā kārtība nepārsniedz Valsts un pašvaldību institūciju
amatpersonu un darbinieku atlīdzības likumā (turpmāk – AL) noteikto – pašvaldības domes
deputāta mēnešalgas maksimālais apmērs nedrīkst pārsniegt mēneša vidējās darba samaksas
apmēru, kas noapaļots pilnos euro un kam piemērots noteikts koeficients (deputātiem – 1.2).
Vērā ņemams arī Rēzeknes tiesas spriedumā secinātais, ka nosakot deputāta atlīdzību,
pašvaldības ir rīkojušās atbilstoši normatīvajam regulējumam, un paustie pārmetumi
pašvaldībām nav bijuši pamatoti Spriedumā atzīts, ka pašvaldības kompetence ir reglamentēt
deputātu atalgojuma noteikšanas kārtību, ievērojot Valsts un pašvaldību institūciju
amatpersonu un darbinieku atlīdzības likumā noteikto maksimālo deputāta atlīdzības apmēru.
Atsaucas uz Valsts kancelejas un VARAM skaidrojumiem par deputātu atlīdzību.</t>
  </si>
  <si>
    <t xml:space="preserve">1.  Domes deputātiem, kuri neieņem algotu amatu domē, pašvaldības noteiktajā kārtībā un praksē mēnešalgas stundas likme pārsniedz proporcionāli likumā noteiktam mēnešalgas apmēra ierobežojumam aprēķināto likmi.
2. Domes deputātiem, kuri neieņem algotu amatu domē, pašvaldības noteiktajā kārtībā paredzētas un ir izmaksātas piemaksas.                                    </t>
  </si>
  <si>
    <t xml:space="preserve"> 1. Domes deputātiem, kuri neieņem algotu amatu domē, pašvaldības noteiktajā kārtībā un praksē mēnešalgas stundas likme pārsniedz proporcionāli likumā noteiktam mēnešalgas apmēra ierobežojumam aprēķināto likmi.
2. Atlīdzības apmērs par deputātu darbu komisijās pārsniedz likumā noteiktos ierobežojumus.
3. Ir izmaksāts bēru pabalsts, neatbilstoša ceļu naudas kompensācija.</t>
  </si>
  <si>
    <t>Tomēr vēršam uzmanību, ka līdz pašvaldības domes 2018.gada 20.decembra veiktajiem grozījumiem domes deputātu atlīdzības kārtībā un praksē pārskata periodā tika konstatēts, ka:
1) Domes deputātiem, kuri neieņem algotu amatu domē, pašvaldības noteiktajā kārtībā un praksē mēnešalgas stundas likme pārsniedz proporcionāli likumā noteiktam mēnešalgas apmēra ierobežojumam aprēķināto likmi.
2)  Domes deputātiem, kuri neieņem algotu amatu domē, pašvaldības noteiktajā kārtībā nav paredzētas ,bet praksē ir piešķirtas naudas balvas.
3) Pārskatā izdevumu kodā pēc ekonomiskās klasifikācijas EKK 1111 “Deputātu mēnešalga” nav iekļauti visu deputātu mēnešalgas un pārējie atbilstošie izdevumi.</t>
  </si>
  <si>
    <t>Tomēr vēršam uzmanību, ka līdz pašvaldības domes 2018.gada 29.novembri, protokols Nr.15 veiktajiem grozījumiem, domes deputātu atlīdzības noteikšana netika veikta atbilstoši Valsts un pašvaldību institūciju amatpersonu un darbinieku atlīdzības likuma prasībām, kā rezultātā līdz 2018.gada 1.novembrim izveidojās deputātu atalgojuma pārmaksa 9636 eiro apmērā.
1) Domes deputātiem, kuri neieņem algotu amatu domē, pašvaldības noteiktajā kārtībā un praksē mēnešalgas no 01.11.2018. stundas likme nepārsniedz proporcionāli likumā noteiktam mēnešalgas apmēra ierobežojumam aprēķināto likmi.
2)  Pašvaldības deputāta, kas ieņem arī citu amatu pašvaldībā, deputāta pienākuma pildīšanai un darbā pašvaldībā un tās iestādēs mēnesī uzskaitītas līdz 200 nostrādātās stundas.
3) Atlīdzības apmērs par deputātu darbu komisijās nepārsniedz likumā noteiktos ierobežojumus no 01.11.2018.</t>
  </si>
  <si>
    <t>Domes deputātiem, kuri ieņem algotu amatu domē bija piešķirta naudas balva bez pamatojuma par amatpersonas personīgo ieguldījumu institūcijas mērķu sasniegšanā izvērtēšanas. Iekšējā normatīvajā aktā jābūt noteiktiem kritērijiem, par ko un kādā apmērā naudas balva tiek piešķirta un atrunātai kārtībai, kurš paraksta Rīkojumu par naudas balvu piešķiršanu. Ja iekšējā normatīvajā aktā iepriekš minētais nav atrunāts, tad jābūt pašvaldības domes lēmumam par naudas balvu piešķiršanu.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</si>
</sst>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47" x14ac:knownFonts="1">
    <font>
      <sz val="11"/>
      <color theme="1"/>
      <name val="Calibri"/>
      <family val="2"/>
      <charset val="186"/>
      <scheme val="minor"/>
    </font>
    <font>
      <sz val="12"/>
      <name val="Times New Roman"/>
      <family val="1"/>
      <charset val="186"/>
    </font>
    <font>
      <sz val="12"/>
      <color theme="1"/>
      <name val="Times New Roman"/>
      <family val="1"/>
      <charset val="186"/>
    </font>
    <font>
      <sz val="11"/>
      <color theme="1"/>
      <name val="Calibri"/>
      <family val="2"/>
      <scheme val="minor"/>
    </font>
    <font>
      <b/>
      <sz val="12"/>
      <color theme="1"/>
      <name val="Times New Roman"/>
      <family val="1"/>
      <charset val="186"/>
    </font>
    <font>
      <sz val="10"/>
      <name val="Arial"/>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family val="2"/>
    </font>
    <font>
      <sz val="11"/>
      <color theme="1"/>
      <name val="Times New Roman"/>
      <family val="1"/>
      <charset val="186"/>
    </font>
    <font>
      <b/>
      <sz val="11"/>
      <color theme="1"/>
      <name val="Times New Roman"/>
      <family val="1"/>
      <charset val="186"/>
    </font>
    <font>
      <b/>
      <sz val="12"/>
      <name val="Times New Roman"/>
      <family val="1"/>
      <charset val="186"/>
    </font>
    <font>
      <sz val="11"/>
      <color theme="1"/>
      <name val="Calibri"/>
      <family val="2"/>
      <charset val="186"/>
      <scheme val="minor"/>
    </font>
    <font>
      <sz val="11"/>
      <color indexed="8"/>
      <name val="Times New Roman"/>
      <family val="1"/>
      <charset val="186"/>
    </font>
    <font>
      <sz val="11"/>
      <name val="Times New Roman"/>
      <family val="1"/>
      <charset val="186"/>
    </font>
    <font>
      <sz val="11"/>
      <color rgb="FFFF0000"/>
      <name val="Times New Roman"/>
      <family val="1"/>
      <charset val="186"/>
    </font>
    <font>
      <i/>
      <sz val="11"/>
      <color theme="1"/>
      <name val="Times New Roman"/>
      <family val="1"/>
      <charset val="186"/>
    </font>
    <font>
      <sz val="12"/>
      <color theme="1"/>
      <name val="Calibri"/>
      <family val="2"/>
      <charset val="186"/>
      <scheme val="minor"/>
    </font>
    <font>
      <b/>
      <i/>
      <sz val="11"/>
      <color theme="1"/>
      <name val="Times New Roman"/>
      <family val="1"/>
      <charset val="186"/>
    </font>
    <font>
      <b/>
      <sz val="11"/>
      <name val="Times New Roman"/>
      <family val="1"/>
      <charset val="186"/>
    </font>
    <font>
      <sz val="11"/>
      <color rgb="FF000000"/>
      <name val="Times New Roman"/>
      <family val="1"/>
      <charset val="186"/>
    </font>
    <font>
      <b/>
      <sz val="10"/>
      <color theme="1"/>
      <name val="Times New Roman"/>
      <family val="1"/>
      <charset val="186"/>
    </font>
    <font>
      <sz val="12"/>
      <color rgb="FF000000"/>
      <name val="Times New Roman"/>
      <family val="1"/>
      <charset val="186"/>
    </font>
    <font>
      <b/>
      <sz val="10"/>
      <color rgb="FFFF0000"/>
      <name val="Times New Roman"/>
      <family val="1"/>
      <charset val="186"/>
    </font>
    <font>
      <b/>
      <sz val="11"/>
      <color rgb="FFFF0000"/>
      <name val="Times New Roman"/>
      <family val="1"/>
      <charset val="186"/>
    </font>
    <font>
      <b/>
      <sz val="11"/>
      <color theme="1"/>
      <name val="Times New Roman"/>
      <family val="1"/>
    </font>
    <font>
      <sz val="12"/>
      <color theme="1"/>
      <name val="Times New Roman"/>
      <family val="1"/>
    </font>
    <font>
      <sz val="10"/>
      <color theme="1"/>
      <name val="Times New Roman"/>
      <family val="1"/>
    </font>
    <font>
      <sz val="11"/>
      <color theme="1"/>
      <name val="Times New Roman"/>
      <family val="1"/>
    </font>
    <font>
      <b/>
      <sz val="14"/>
      <color theme="1"/>
      <name val="Times New Roman"/>
      <family val="1"/>
      <charset val="186"/>
    </font>
    <font>
      <b/>
      <sz val="12"/>
      <color theme="1"/>
      <name val="Calibri"/>
      <family val="2"/>
      <charset val="186"/>
      <scheme val="minor"/>
    </font>
    <font>
      <b/>
      <sz val="11"/>
      <name val="Times New Roman"/>
      <family val="1"/>
    </font>
  </fonts>
  <fills count="32">
    <fill>
      <patternFill patternType="none"/>
    </fill>
    <fill>
      <patternFill patternType="gray125"/>
    </fill>
    <fill>
      <patternFill patternType="solid">
        <fgColor theme="5"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2"/>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4B4B"/>
        <bgColor indexed="64"/>
      </patternFill>
    </fill>
    <fill>
      <patternFill patternType="solid">
        <fgColor rgb="FFCCFF99"/>
        <bgColor indexed="64"/>
      </patternFill>
    </fill>
    <fill>
      <patternFill patternType="solid">
        <fgColor theme="8" tint="0.79998168889431442"/>
        <bgColor indexed="64"/>
      </patternFill>
    </fill>
    <fill>
      <patternFill patternType="solid">
        <fgColor theme="5" tint="0.5999938962981048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47">
    <xf numFmtId="0" fontId="0" fillId="0" borderId="0"/>
    <xf numFmtId="0" fontId="3" fillId="0" borderId="0"/>
    <xf numFmtId="0" fontId="5" fillId="0" borderId="0"/>
    <xf numFmtId="0" fontId="5"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4" borderId="0" applyNumberFormat="0" applyBorder="0" applyAlignment="0" applyProtection="0"/>
    <xf numFmtId="0" fontId="9" fillId="21" borderId="37" applyNumberFormat="0" applyAlignment="0" applyProtection="0"/>
    <xf numFmtId="0" fontId="10" fillId="22" borderId="38" applyNumberFormat="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0" borderId="39" applyNumberFormat="0" applyFill="0" applyAlignment="0" applyProtection="0"/>
    <xf numFmtId="0" fontId="14" fillId="0" borderId="40" applyNumberFormat="0" applyFill="0" applyAlignment="0" applyProtection="0"/>
    <xf numFmtId="0" fontId="15" fillId="0" borderId="41" applyNumberFormat="0" applyFill="0" applyAlignment="0" applyProtection="0"/>
    <xf numFmtId="0" fontId="15" fillId="0" borderId="0" applyNumberFormat="0" applyFill="0" applyBorder="0" applyAlignment="0" applyProtection="0"/>
    <xf numFmtId="0" fontId="16" fillId="8" borderId="37" applyNumberFormat="0" applyAlignment="0" applyProtection="0"/>
    <xf numFmtId="0" fontId="17" fillId="0" borderId="44" applyNumberFormat="0" applyFill="0" applyAlignment="0" applyProtection="0"/>
    <xf numFmtId="0" fontId="18" fillId="23" borderId="0" applyNumberFormat="0" applyBorder="0" applyAlignment="0" applyProtection="0"/>
    <xf numFmtId="0" fontId="5" fillId="24" borderId="45" applyNumberFormat="0" applyFont="0" applyAlignment="0" applyProtection="0"/>
    <xf numFmtId="0" fontId="19" fillId="21" borderId="42" applyNumberFormat="0" applyAlignment="0" applyProtection="0"/>
    <xf numFmtId="0" fontId="20" fillId="0" borderId="0" applyNumberFormat="0" applyFill="0" applyBorder="0" applyAlignment="0" applyProtection="0"/>
    <xf numFmtId="0" fontId="21" fillId="0" borderId="43" applyNumberFormat="0" applyFill="0" applyAlignment="0" applyProtection="0"/>
    <xf numFmtId="0" fontId="22" fillId="0" borderId="0" applyNumberFormat="0" applyFill="0" applyBorder="0" applyAlignment="0" applyProtection="0"/>
    <xf numFmtId="0" fontId="23" fillId="0" borderId="0"/>
    <xf numFmtId="164" fontId="27" fillId="0" borderId="0" applyFont="0" applyFill="0" applyBorder="0" applyAlignment="0" applyProtection="0"/>
  </cellStyleXfs>
  <cellXfs count="392">
    <xf numFmtId="0" fontId="0" fillId="0" borderId="0" xfId="0"/>
    <xf numFmtId="0" fontId="2" fillId="0" borderId="0" xfId="0" applyFont="1"/>
    <xf numFmtId="0" fontId="0" fillId="0" borderId="0" xfId="0" applyAlignment="1">
      <alignment horizontal="center" vertical="center"/>
    </xf>
    <xf numFmtId="0" fontId="0" fillId="0" borderId="0" xfId="0"/>
    <xf numFmtId="0" fontId="2"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0" fillId="0" borderId="0" xfId="0" applyFont="1"/>
    <xf numFmtId="0" fontId="24" fillId="0" borderId="0" xfId="0" applyFont="1"/>
    <xf numFmtId="0" fontId="24" fillId="0" borderId="0" xfId="0" applyFont="1" applyAlignment="1">
      <alignment vertical="center"/>
    </xf>
    <xf numFmtId="0" fontId="0" fillId="0" borderId="0" xfId="0" applyAlignment="1">
      <alignment vertical="top"/>
    </xf>
    <xf numFmtId="0" fontId="26" fillId="0" borderId="0" xfId="2" applyFont="1" applyBorder="1" applyAlignment="1">
      <alignment horizontal="center" vertical="center" wrapText="1"/>
    </xf>
    <xf numFmtId="0" fontId="4" fillId="0" borderId="0" xfId="0" applyFont="1" applyBorder="1" applyAlignment="1">
      <alignment horizontal="center" vertical="top"/>
    </xf>
    <xf numFmtId="0" fontId="0" fillId="0" borderId="0" xfId="0" applyAlignment="1">
      <alignment horizontal="center" vertical="top"/>
    </xf>
    <xf numFmtId="0" fontId="24" fillId="0" borderId="1" xfId="0" applyFont="1" applyBorder="1" applyAlignment="1">
      <alignment horizontal="center" vertical="top"/>
    </xf>
    <xf numFmtId="0" fontId="2" fillId="0" borderId="6" xfId="0" applyFont="1" applyBorder="1" applyAlignment="1">
      <alignment horizontal="center" vertical="top"/>
    </xf>
    <xf numFmtId="0" fontId="2" fillId="0" borderId="31" xfId="0" applyFont="1" applyBorder="1" applyAlignment="1">
      <alignment horizontal="center" vertical="top"/>
    </xf>
    <xf numFmtId="0" fontId="24" fillId="0" borderId="28" xfId="0" applyFont="1" applyBorder="1" applyAlignment="1">
      <alignment horizontal="center" vertical="top"/>
    </xf>
    <xf numFmtId="0" fontId="2" fillId="0" borderId="1" xfId="0" applyFont="1" applyFill="1" applyBorder="1" applyAlignment="1">
      <alignment horizontal="center" vertical="top"/>
    </xf>
    <xf numFmtId="0" fontId="29" fillId="0" borderId="2" xfId="2" applyNumberFormat="1" applyFont="1" applyFill="1" applyBorder="1" applyAlignment="1">
      <alignment horizontal="left" vertical="top"/>
    </xf>
    <xf numFmtId="0" fontId="24" fillId="0" borderId="5" xfId="0" applyFont="1" applyFill="1" applyBorder="1" applyAlignment="1">
      <alignment horizontal="center" vertical="top"/>
    </xf>
    <xf numFmtId="0" fontId="4" fillId="0" borderId="0" xfId="0" applyFont="1" applyBorder="1" applyAlignment="1">
      <alignment horizontal="center" vertical="top"/>
    </xf>
    <xf numFmtId="0" fontId="24" fillId="0" borderId="26" xfId="0" applyFont="1" applyFill="1" applyBorder="1" applyAlignment="1">
      <alignment horizontal="center" vertical="top"/>
    </xf>
    <xf numFmtId="0" fontId="24" fillId="0" borderId="6" xfId="0" applyFont="1" applyFill="1" applyBorder="1" applyAlignment="1">
      <alignment horizontal="center" vertical="top"/>
    </xf>
    <xf numFmtId="0" fontId="24" fillId="0" borderId="9" xfId="0" applyFont="1" applyFill="1" applyBorder="1" applyAlignment="1">
      <alignment horizontal="center" vertical="top"/>
    </xf>
    <xf numFmtId="0" fontId="24" fillId="0" borderId="30" xfId="0" applyFont="1" applyBorder="1" applyAlignment="1">
      <alignment horizontal="center" vertical="top"/>
    </xf>
    <xf numFmtId="0" fontId="24" fillId="0" borderId="2" xfId="0" applyFont="1" applyBorder="1" applyAlignment="1">
      <alignment horizontal="center" vertical="top"/>
    </xf>
    <xf numFmtId="0" fontId="24" fillId="0" borderId="49" xfId="0" applyFont="1" applyBorder="1" applyAlignment="1">
      <alignment horizontal="center" vertical="top"/>
    </xf>
    <xf numFmtId="0" fontId="4" fillId="0" borderId="0" xfId="0" applyFont="1" applyBorder="1" applyAlignment="1">
      <alignment horizontal="center" vertical="top"/>
    </xf>
    <xf numFmtId="0" fontId="24" fillId="0" borderId="7" xfId="0" applyFont="1" applyFill="1" applyBorder="1" applyAlignment="1">
      <alignment horizontal="center" vertical="top"/>
    </xf>
    <xf numFmtId="0" fontId="24" fillId="0" borderId="32" xfId="0" applyFont="1" applyFill="1" applyBorder="1" applyAlignment="1">
      <alignment horizontal="center" vertical="top"/>
    </xf>
    <xf numFmtId="0" fontId="24" fillId="0" borderId="5" xfId="0" applyFont="1" applyFill="1" applyBorder="1" applyAlignment="1">
      <alignment horizontal="center"/>
    </xf>
    <xf numFmtId="0" fontId="24" fillId="0" borderId="26" xfId="0" applyFont="1" applyFill="1" applyBorder="1" applyAlignment="1">
      <alignment horizontal="center"/>
    </xf>
    <xf numFmtId="0" fontId="29" fillId="0" borderId="5" xfId="0" applyFont="1" applyFill="1" applyBorder="1" applyAlignment="1">
      <alignment horizontal="center" vertical="top"/>
    </xf>
    <xf numFmtId="0" fontId="29" fillId="0" borderId="26" xfId="0" applyFont="1" applyFill="1" applyBorder="1" applyAlignment="1">
      <alignment horizontal="center" vertical="top"/>
    </xf>
    <xf numFmtId="0" fontId="2" fillId="0" borderId="0" xfId="0" applyFont="1" applyAlignment="1">
      <alignment horizontal="center" vertical="top"/>
    </xf>
    <xf numFmtId="0" fontId="4" fillId="0" borderId="0" xfId="0" applyFont="1" applyBorder="1" applyAlignment="1">
      <alignment horizontal="center" vertical="top"/>
    </xf>
    <xf numFmtId="0" fontId="24" fillId="0" borderId="1" xfId="0" applyFont="1" applyFill="1" applyBorder="1" applyAlignment="1">
      <alignment horizontal="center" vertical="top"/>
    </xf>
    <xf numFmtId="0" fontId="24" fillId="0" borderId="10" xfId="0" applyFont="1" applyFill="1" applyBorder="1" applyAlignment="1">
      <alignment horizontal="center" vertical="top"/>
    </xf>
    <xf numFmtId="0" fontId="24" fillId="0" borderId="33" xfId="0" applyFont="1" applyFill="1" applyBorder="1" applyAlignment="1">
      <alignment horizontal="center" vertical="top"/>
    </xf>
    <xf numFmtId="0" fontId="1" fillId="0" borderId="1" xfId="2" applyNumberFormat="1" applyFont="1" applyFill="1" applyBorder="1" applyAlignment="1">
      <alignment horizontal="left" vertical="top"/>
    </xf>
    <xf numFmtId="0" fontId="1" fillId="0" borderId="1" xfId="2" applyNumberFormat="1" applyFont="1" applyFill="1" applyBorder="1" applyAlignment="1">
      <alignment horizontal="left" vertical="center"/>
    </xf>
    <xf numFmtId="0" fontId="2" fillId="0" borderId="1" xfId="0" applyFont="1" applyBorder="1" applyAlignment="1">
      <alignment horizontal="center"/>
    </xf>
    <xf numFmtId="0" fontId="2" fillId="0" borderId="1" xfId="0" applyFont="1" applyFill="1" applyBorder="1" applyAlignment="1">
      <alignment horizontal="center" vertical="top" wrapText="1"/>
    </xf>
    <xf numFmtId="1" fontId="2" fillId="0" borderId="1" xfId="0" applyNumberFormat="1" applyFont="1" applyBorder="1" applyAlignment="1">
      <alignment horizontal="center"/>
    </xf>
    <xf numFmtId="0" fontId="1" fillId="0" borderId="1" xfId="0" applyFont="1" applyFill="1" applyBorder="1" applyAlignment="1">
      <alignment horizontal="center" vertical="top"/>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xf>
    <xf numFmtId="0" fontId="1" fillId="0" borderId="9" xfId="2" applyNumberFormat="1" applyFont="1" applyFill="1" applyBorder="1" applyAlignment="1">
      <alignment horizontal="left" vertical="top"/>
    </xf>
    <xf numFmtId="0" fontId="2" fillId="0" borderId="9" xfId="0" applyFont="1" applyBorder="1" applyAlignment="1">
      <alignment horizontal="center"/>
    </xf>
    <xf numFmtId="0" fontId="2" fillId="0" borderId="9" xfId="0" applyFont="1" applyFill="1" applyBorder="1" applyAlignment="1">
      <alignment horizontal="center" vertical="top" wrapText="1"/>
    </xf>
    <xf numFmtId="1" fontId="2" fillId="0" borderId="9" xfId="0" applyNumberFormat="1" applyFont="1" applyBorder="1" applyAlignment="1">
      <alignment horizontal="center"/>
    </xf>
    <xf numFmtId="0" fontId="2" fillId="0" borderId="9" xfId="0" applyFont="1" applyFill="1" applyBorder="1" applyAlignment="1">
      <alignment horizontal="center" vertical="top"/>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 xfId="0" applyFont="1" applyBorder="1" applyAlignment="1">
      <alignment horizontal="center"/>
    </xf>
    <xf numFmtId="0" fontId="2" fillId="0" borderId="6" xfId="0" applyFont="1" applyFill="1" applyBorder="1" applyAlignment="1">
      <alignment horizontal="center" vertical="top"/>
    </xf>
    <xf numFmtId="0" fontId="2" fillId="0" borderId="18" xfId="0" applyFont="1" applyBorder="1" applyAlignment="1">
      <alignment horizontal="center" vertical="top"/>
    </xf>
    <xf numFmtId="0" fontId="1" fillId="0" borderId="11" xfId="2" applyNumberFormat="1" applyFont="1" applyFill="1" applyBorder="1" applyAlignment="1">
      <alignment horizontal="left" vertical="top"/>
    </xf>
    <xf numFmtId="0" fontId="2" fillId="0" borderId="11" xfId="0" applyFont="1" applyBorder="1" applyAlignment="1">
      <alignment horizontal="center"/>
    </xf>
    <xf numFmtId="0" fontId="2" fillId="0" borderId="11" xfId="0" applyFont="1" applyFill="1" applyBorder="1" applyAlignment="1">
      <alignment horizontal="center" vertical="top" wrapText="1"/>
    </xf>
    <xf numFmtId="1" fontId="2" fillId="0" borderId="11" xfId="0" applyNumberFormat="1" applyFont="1" applyBorder="1" applyAlignment="1">
      <alignment horizontal="center"/>
    </xf>
    <xf numFmtId="0" fontId="2" fillId="0" borderId="11" xfId="0" applyFont="1" applyFill="1" applyBorder="1" applyAlignment="1">
      <alignment horizontal="center" vertical="top"/>
    </xf>
    <xf numFmtId="0" fontId="4" fillId="0" borderId="20" xfId="0" applyFont="1" applyBorder="1" applyAlignment="1">
      <alignment horizontal="center"/>
    </xf>
    <xf numFmtId="0" fontId="4" fillId="0" borderId="22" xfId="0" applyFont="1" applyBorder="1" applyAlignment="1">
      <alignment horizontal="center"/>
    </xf>
    <xf numFmtId="1" fontId="4" fillId="0" borderId="20" xfId="0" applyNumberFormat="1" applyFont="1" applyBorder="1" applyAlignment="1">
      <alignment horizontal="center"/>
    </xf>
    <xf numFmtId="0" fontId="32" fillId="0" borderId="0" xfId="0" applyFont="1"/>
    <xf numFmtId="0" fontId="24" fillId="0" borderId="18" xfId="0" applyFont="1" applyBorder="1" applyAlignment="1">
      <alignment horizontal="center" vertical="top"/>
    </xf>
    <xf numFmtId="0" fontId="24" fillId="0" borderId="31" xfId="0" applyFont="1" applyBorder="1" applyAlignment="1">
      <alignment horizontal="center" vertical="top"/>
    </xf>
    <xf numFmtId="0" fontId="24" fillId="0" borderId="6" xfId="0" applyFont="1" applyBorder="1" applyAlignment="1">
      <alignment horizontal="center" vertical="top"/>
    </xf>
    <xf numFmtId="0" fontId="24" fillId="0" borderId="6" xfId="0" applyFont="1" applyBorder="1" applyAlignment="1">
      <alignment horizontal="center"/>
    </xf>
    <xf numFmtId="0" fontId="29" fillId="0" borderId="30" xfId="2" applyNumberFormat="1" applyFont="1" applyFill="1" applyBorder="1" applyAlignment="1">
      <alignment horizontal="left" vertical="top"/>
    </xf>
    <xf numFmtId="0" fontId="29" fillId="0" borderId="2" xfId="2" applyNumberFormat="1" applyFont="1" applyFill="1" applyBorder="1" applyAlignment="1">
      <alignment horizontal="left" vertical="center"/>
    </xf>
    <xf numFmtId="0" fontId="29" fillId="0" borderId="12" xfId="2" applyNumberFormat="1" applyFont="1" applyFill="1" applyBorder="1" applyAlignment="1">
      <alignment horizontal="left" vertical="top"/>
    </xf>
    <xf numFmtId="0" fontId="24" fillId="25" borderId="31" xfId="0" applyFont="1" applyFill="1" applyBorder="1" applyAlignment="1">
      <alignment horizontal="center"/>
    </xf>
    <xf numFmtId="0" fontId="24" fillId="25" borderId="53" xfId="0" applyFont="1" applyFill="1" applyBorder="1" applyAlignment="1">
      <alignment horizontal="center" vertical="top" wrapText="1"/>
    </xf>
    <xf numFmtId="4" fontId="24" fillId="25" borderId="9" xfId="0" applyNumberFormat="1" applyFont="1" applyFill="1" applyBorder="1" applyAlignment="1">
      <alignment horizontal="center" vertical="top" wrapText="1"/>
    </xf>
    <xf numFmtId="4" fontId="24" fillId="25" borderId="32" xfId="0" applyNumberFormat="1" applyFont="1" applyFill="1" applyBorder="1" applyAlignment="1">
      <alignment horizontal="center" vertical="top" wrapText="1"/>
    </xf>
    <xf numFmtId="0" fontId="24" fillId="25" borderId="6" xfId="0" applyFont="1" applyFill="1" applyBorder="1" applyAlignment="1">
      <alignment horizontal="center"/>
    </xf>
    <xf numFmtId="0" fontId="24" fillId="25" borderId="24" xfId="0" applyFont="1" applyFill="1" applyBorder="1" applyAlignment="1">
      <alignment horizontal="center" vertical="top" wrapText="1"/>
    </xf>
    <xf numFmtId="4" fontId="24" fillId="25" borderId="1" xfId="0" applyNumberFormat="1" applyFont="1" applyFill="1" applyBorder="1" applyAlignment="1">
      <alignment horizontal="center" vertical="top" wrapText="1"/>
    </xf>
    <xf numFmtId="4" fontId="24" fillId="25" borderId="26" xfId="0" applyNumberFormat="1" applyFont="1" applyFill="1" applyBorder="1" applyAlignment="1">
      <alignment horizontal="center" vertical="top" wrapText="1"/>
    </xf>
    <xf numFmtId="0" fontId="24" fillId="25" borderId="24" xfId="0" applyNumberFormat="1" applyFont="1" applyFill="1" applyBorder="1" applyAlignment="1">
      <alignment horizontal="center" vertical="top" wrapText="1"/>
    </xf>
    <xf numFmtId="0" fontId="29" fillId="25" borderId="24" xfId="0" applyFont="1" applyFill="1" applyBorder="1" applyAlignment="1">
      <alignment horizontal="center" vertical="top"/>
    </xf>
    <xf numFmtId="0" fontId="24" fillId="25" borderId="0" xfId="0" applyFont="1" applyFill="1" applyBorder="1" applyAlignment="1">
      <alignment horizontal="center" vertical="top" wrapText="1"/>
    </xf>
    <xf numFmtId="0" fontId="29" fillId="25" borderId="24" xfId="0" applyFont="1" applyFill="1" applyBorder="1" applyAlignment="1">
      <alignment horizontal="center" vertical="top" wrapText="1"/>
    </xf>
    <xf numFmtId="0" fontId="29" fillId="25" borderId="24" xfId="0" applyFont="1" applyFill="1" applyBorder="1" applyAlignment="1">
      <alignment horizontal="center" vertical="center" wrapText="1"/>
    </xf>
    <xf numFmtId="0" fontId="29" fillId="25" borderId="0" xfId="0" applyFont="1" applyFill="1" applyBorder="1" applyAlignment="1">
      <alignment horizontal="center" vertical="top" wrapText="1"/>
    </xf>
    <xf numFmtId="0" fontId="24" fillId="25" borderId="24" xfId="0" applyFont="1" applyFill="1" applyBorder="1" applyAlignment="1">
      <alignment horizontal="center" vertical="top"/>
    </xf>
    <xf numFmtId="0" fontId="29" fillId="25" borderId="0" xfId="0" applyFont="1" applyFill="1" applyBorder="1" applyAlignment="1">
      <alignment horizontal="center" vertical="center" wrapText="1"/>
    </xf>
    <xf numFmtId="0" fontId="29" fillId="25" borderId="0" xfId="0" applyFont="1" applyFill="1" applyBorder="1" applyAlignment="1">
      <alignment horizontal="center" vertical="top"/>
    </xf>
    <xf numFmtId="0" fontId="24" fillId="25" borderId="18" xfId="0" applyFont="1" applyFill="1" applyBorder="1" applyAlignment="1">
      <alignment horizontal="center"/>
    </xf>
    <xf numFmtId="0" fontId="24" fillId="25" borderId="54" xfId="0" applyFont="1" applyFill="1" applyBorder="1" applyAlignment="1">
      <alignment horizontal="center" vertical="top" wrapText="1"/>
    </xf>
    <xf numFmtId="4" fontId="24" fillId="25" borderId="11" xfId="0" applyNumberFormat="1" applyFont="1" applyFill="1" applyBorder="1" applyAlignment="1">
      <alignment horizontal="center" vertical="top" wrapText="1"/>
    </xf>
    <xf numFmtId="4" fontId="24" fillId="25" borderId="33" xfId="0" applyNumberFormat="1" applyFont="1" applyFill="1" applyBorder="1" applyAlignment="1">
      <alignment horizontal="center" vertical="top" wrapText="1"/>
    </xf>
    <xf numFmtId="0" fontId="25" fillId="25" borderId="19" xfId="0" applyFont="1" applyFill="1" applyBorder="1" applyAlignment="1">
      <alignment horizontal="center"/>
    </xf>
    <xf numFmtId="0" fontId="25" fillId="25" borderId="46" xfId="0" applyFont="1" applyFill="1" applyBorder="1" applyAlignment="1">
      <alignment horizontal="center"/>
    </xf>
    <xf numFmtId="4" fontId="25" fillId="25" borderId="20" xfId="0" applyNumberFormat="1" applyFont="1" applyFill="1" applyBorder="1" applyAlignment="1">
      <alignment horizontal="center"/>
    </xf>
    <xf numFmtId="4" fontId="25" fillId="25" borderId="22" xfId="0" applyNumberFormat="1" applyFont="1" applyFill="1" applyBorder="1" applyAlignment="1">
      <alignment horizontal="center"/>
    </xf>
    <xf numFmtId="4" fontId="24" fillId="2" borderId="19" xfId="0" applyNumberFormat="1" applyFont="1" applyFill="1" applyBorder="1" applyAlignment="1">
      <alignment horizontal="center" vertical="center" wrapText="1"/>
    </xf>
    <xf numFmtId="4" fontId="24" fillId="2" borderId="21" xfId="0" applyNumberFormat="1" applyFont="1" applyFill="1" applyBorder="1" applyAlignment="1">
      <alignment horizontal="center" vertical="center" wrapText="1"/>
    </xf>
    <xf numFmtId="2" fontId="24" fillId="2" borderId="20" xfId="0" applyNumberFormat="1" applyFont="1" applyFill="1" applyBorder="1" applyAlignment="1">
      <alignment horizontal="center" vertical="center" wrapText="1"/>
    </xf>
    <xf numFmtId="2" fontId="24" fillId="2" borderId="48" xfId="0" applyNumberFormat="1" applyFont="1" applyFill="1" applyBorder="1" applyAlignment="1">
      <alignment horizontal="center" vertical="center" wrapText="1"/>
    </xf>
    <xf numFmtId="2" fontId="25" fillId="2" borderId="13" xfId="0" applyNumberFormat="1" applyFont="1" applyFill="1" applyBorder="1" applyAlignment="1">
      <alignment horizontal="center" vertical="center" wrapText="1"/>
    </xf>
    <xf numFmtId="4" fontId="24" fillId="2" borderId="31" xfId="0" applyNumberFormat="1" applyFont="1" applyFill="1" applyBorder="1" applyAlignment="1"/>
    <xf numFmtId="4" fontId="24" fillId="2" borderId="30" xfId="0" applyNumberFormat="1" applyFont="1" applyFill="1" applyBorder="1" applyAlignment="1"/>
    <xf numFmtId="4" fontId="24" fillId="2" borderId="9" xfId="0" applyNumberFormat="1" applyFont="1" applyFill="1" applyBorder="1" applyAlignment="1">
      <alignment horizontal="right" vertical="top"/>
    </xf>
    <xf numFmtId="4" fontId="24" fillId="2" borderId="55" xfId="0" applyNumberFormat="1" applyFont="1" applyFill="1" applyBorder="1" applyAlignment="1">
      <alignment horizontal="right" vertical="top"/>
    </xf>
    <xf numFmtId="4" fontId="25" fillId="2" borderId="16" xfId="0" applyNumberFormat="1" applyFont="1" applyFill="1" applyBorder="1"/>
    <xf numFmtId="4" fontId="24" fillId="2" borderId="6" xfId="0" applyNumberFormat="1" applyFont="1" applyFill="1" applyBorder="1" applyAlignment="1"/>
    <xf numFmtId="4" fontId="24" fillId="2" borderId="2" xfId="0" applyNumberFormat="1" applyFont="1" applyFill="1" applyBorder="1" applyAlignment="1"/>
    <xf numFmtId="4" fontId="29" fillId="2" borderId="1" xfId="0" applyNumberFormat="1" applyFont="1" applyFill="1" applyBorder="1" applyAlignment="1">
      <alignment horizontal="right" vertical="top"/>
    </xf>
    <xf numFmtId="4" fontId="24" fillId="2" borderId="1" xfId="0" applyNumberFormat="1" applyFont="1" applyFill="1" applyBorder="1" applyAlignment="1">
      <alignment horizontal="right" vertical="top"/>
    </xf>
    <xf numFmtId="4" fontId="24" fillId="2" borderId="36" xfId="0" applyNumberFormat="1" applyFont="1" applyFill="1" applyBorder="1" applyAlignment="1">
      <alignment horizontal="right" vertical="top"/>
    </xf>
    <xf numFmtId="4" fontId="25" fillId="2" borderId="15" xfId="0" applyNumberFormat="1" applyFont="1" applyFill="1" applyBorder="1"/>
    <xf numFmtId="4" fontId="24" fillId="2" borderId="2" xfId="0" applyNumberFormat="1" applyFont="1" applyFill="1" applyBorder="1" applyAlignment="1">
      <alignment wrapText="1"/>
    </xf>
    <xf numFmtId="4" fontId="24" fillId="2" borderId="6" xfId="0" applyNumberFormat="1" applyFont="1" applyFill="1" applyBorder="1" applyAlignment="1">
      <alignment wrapText="1"/>
    </xf>
    <xf numFmtId="4" fontId="28" fillId="2" borderId="6" xfId="0" applyNumberFormat="1" applyFont="1" applyFill="1" applyBorder="1" applyAlignment="1"/>
    <xf numFmtId="4" fontId="28" fillId="2" borderId="2" xfId="0" applyNumberFormat="1" applyFont="1" applyFill="1" applyBorder="1" applyAlignment="1"/>
    <xf numFmtId="4" fontId="29" fillId="2" borderId="6" xfId="0" applyNumberFormat="1" applyFont="1" applyFill="1" applyBorder="1" applyAlignment="1"/>
    <xf numFmtId="4" fontId="28" fillId="2" borderId="1" xfId="0" applyNumberFormat="1" applyFont="1" applyFill="1" applyBorder="1" applyAlignment="1">
      <alignment horizontal="right" vertical="top"/>
    </xf>
    <xf numFmtId="4" fontId="24" fillId="2" borderId="1" xfId="0" applyNumberFormat="1" applyFont="1" applyFill="1" applyBorder="1" applyAlignment="1">
      <alignment horizontal="right"/>
    </xf>
    <xf numFmtId="4" fontId="24" fillId="2" borderId="36" xfId="0" applyNumberFormat="1" applyFont="1" applyFill="1" applyBorder="1" applyAlignment="1">
      <alignment horizontal="right"/>
    </xf>
    <xf numFmtId="4" fontId="24" fillId="2" borderId="1" xfId="0" applyNumberFormat="1" applyFont="1" applyFill="1" applyBorder="1" applyAlignment="1">
      <alignment vertical="top"/>
    </xf>
    <xf numFmtId="4" fontId="28" fillId="2" borderId="1" xfId="0" applyNumberFormat="1" applyFont="1" applyFill="1" applyBorder="1" applyAlignment="1">
      <alignment vertical="top"/>
    </xf>
    <xf numFmtId="4" fontId="24" fillId="2" borderId="6" xfId="46" applyNumberFormat="1" applyFont="1" applyFill="1" applyBorder="1" applyAlignment="1"/>
    <xf numFmtId="4" fontId="29" fillId="2" borderId="2" xfId="0" applyNumberFormat="1" applyFont="1" applyFill="1" applyBorder="1" applyAlignment="1"/>
    <xf numFmtId="4" fontId="24" fillId="2" borderId="6" xfId="2" applyNumberFormat="1" applyFont="1" applyFill="1" applyBorder="1" applyAlignment="1"/>
    <xf numFmtId="4" fontId="24" fillId="2" borderId="2" xfId="2" applyNumberFormat="1" applyFont="1" applyFill="1" applyBorder="1" applyAlignment="1"/>
    <xf numFmtId="4" fontId="24" fillId="2" borderId="1" xfId="2" applyNumberFormat="1" applyFont="1" applyFill="1" applyBorder="1" applyAlignment="1">
      <alignment horizontal="right" vertical="top"/>
    </xf>
    <xf numFmtId="4" fontId="24" fillId="2" borderId="18" xfId="0" applyNumberFormat="1" applyFont="1" applyFill="1" applyBorder="1" applyAlignment="1"/>
    <xf numFmtId="4" fontId="24" fillId="2" borderId="12" xfId="0" applyNumberFormat="1" applyFont="1" applyFill="1" applyBorder="1" applyAlignment="1"/>
    <xf numFmtId="4" fontId="24" fillId="2" borderId="11" xfId="0" applyNumberFormat="1" applyFont="1" applyFill="1" applyBorder="1" applyAlignment="1">
      <alignment horizontal="right" vertical="top"/>
    </xf>
    <xf numFmtId="4" fontId="24" fillId="2" borderId="56" xfId="0" applyNumberFormat="1" applyFont="1" applyFill="1" applyBorder="1" applyAlignment="1">
      <alignment horizontal="right" vertical="top"/>
    </xf>
    <xf numFmtId="4" fontId="25" fillId="2" borderId="17" xfId="0" applyNumberFormat="1" applyFont="1" applyFill="1" applyBorder="1"/>
    <xf numFmtId="4" fontId="25" fillId="2" borderId="19" xfId="0" applyNumberFormat="1" applyFont="1" applyFill="1" applyBorder="1" applyAlignment="1"/>
    <xf numFmtId="4" fontId="25" fillId="2" borderId="21" xfId="0" applyNumberFormat="1" applyFont="1" applyFill="1" applyBorder="1" applyAlignment="1"/>
    <xf numFmtId="4" fontId="25" fillId="2" borderId="20" xfId="0" applyNumberFormat="1" applyFont="1" applyFill="1" applyBorder="1"/>
    <xf numFmtId="4" fontId="25" fillId="2" borderId="48" xfId="0" applyNumberFormat="1" applyFont="1" applyFill="1" applyBorder="1"/>
    <xf numFmtId="4" fontId="25" fillId="2" borderId="13" xfId="0" applyNumberFormat="1" applyFont="1" applyFill="1" applyBorder="1"/>
    <xf numFmtId="0" fontId="2" fillId="0" borderId="0" xfId="0" applyFont="1" applyAlignment="1">
      <alignment horizontal="left" wrapText="1"/>
    </xf>
    <xf numFmtId="0" fontId="4" fillId="0" borderId="0" xfId="0" applyFont="1" applyBorder="1" applyAlignment="1">
      <alignment horizontal="center" vertical="top"/>
    </xf>
    <xf numFmtId="0" fontId="4" fillId="0" borderId="0" xfId="0" applyFont="1" applyAlignment="1">
      <alignment horizontal="left" wrapText="1"/>
    </xf>
    <xf numFmtId="0" fontId="29" fillId="0" borderId="9" xfId="45" applyFont="1" applyFill="1" applyBorder="1" applyAlignment="1">
      <alignment vertical="top" wrapText="1"/>
    </xf>
    <xf numFmtId="0" fontId="29" fillId="0" borderId="9" xfId="0" applyFont="1" applyFill="1" applyBorder="1" applyAlignment="1">
      <alignment vertical="top"/>
    </xf>
    <xf numFmtId="0" fontId="29" fillId="0" borderId="1" xfId="45" applyFont="1" applyFill="1" applyBorder="1" applyAlignment="1">
      <alignment vertical="top" wrapText="1"/>
    </xf>
    <xf numFmtId="0" fontId="29" fillId="0" borderId="1" xfId="0" applyFont="1" applyFill="1" applyBorder="1" applyAlignment="1">
      <alignment vertical="top"/>
    </xf>
    <xf numFmtId="0" fontId="24" fillId="0" borderId="6" xfId="0" applyFont="1" applyBorder="1" applyAlignment="1">
      <alignment horizontal="center" vertical="top" wrapText="1"/>
    </xf>
    <xf numFmtId="0" fontId="24" fillId="0" borderId="1" xfId="0" applyFont="1" applyBorder="1" applyAlignment="1">
      <alignment horizontal="center" vertical="top" wrapText="1"/>
    </xf>
    <xf numFmtId="0" fontId="24" fillId="0" borderId="26" xfId="0" applyFont="1" applyBorder="1" applyAlignment="1">
      <alignment horizontal="center" vertical="top" wrapText="1"/>
    </xf>
    <xf numFmtId="0" fontId="24" fillId="0" borderId="5" xfId="0" applyFont="1" applyBorder="1" applyAlignment="1">
      <alignment horizontal="center" vertical="top" wrapText="1"/>
    </xf>
    <xf numFmtId="0" fontId="24" fillId="0" borderId="1" xfId="0" applyNumberFormat="1" applyFont="1" applyBorder="1" applyAlignment="1">
      <alignment horizontal="center" vertical="top" wrapText="1"/>
    </xf>
    <xf numFmtId="0" fontId="24" fillId="0" borderId="1" xfId="0" applyNumberFormat="1" applyFont="1" applyBorder="1" applyAlignment="1">
      <alignment horizontal="center" vertical="top"/>
    </xf>
    <xf numFmtId="0" fontId="29" fillId="0" borderId="1" xfId="2" applyFont="1" applyFill="1" applyBorder="1" applyAlignment="1">
      <alignment vertical="top" wrapText="1"/>
    </xf>
    <xf numFmtId="0" fontId="24" fillId="0" borderId="26" xfId="0" applyFont="1" applyBorder="1" applyAlignment="1">
      <alignment horizontal="center" vertical="top"/>
    </xf>
    <xf numFmtId="0" fontId="24" fillId="0" borderId="5" xfId="0" applyFont="1" applyBorder="1" applyAlignment="1">
      <alignment horizontal="center" vertical="top"/>
    </xf>
    <xf numFmtId="0" fontId="28" fillId="0" borderId="1" xfId="45" applyFont="1" applyFill="1" applyBorder="1" applyAlignment="1">
      <alignment vertical="top" wrapText="1"/>
    </xf>
    <xf numFmtId="0" fontId="24" fillId="0" borderId="2" xfId="0" applyFont="1" applyBorder="1" applyAlignment="1">
      <alignment vertical="top"/>
    </xf>
    <xf numFmtId="0" fontId="29" fillId="0" borderId="1" xfId="0" applyFont="1" applyBorder="1" applyAlignment="1">
      <alignment vertical="top"/>
    </xf>
    <xf numFmtId="20" fontId="29" fillId="0" borderId="1" xfId="0" applyNumberFormat="1" applyFont="1" applyFill="1" applyBorder="1" applyAlignment="1">
      <alignment vertical="top"/>
    </xf>
    <xf numFmtId="0" fontId="29" fillId="0" borderId="1" xfId="0" applyFont="1" applyFill="1" applyBorder="1" applyAlignment="1">
      <alignment horizontal="left" vertical="top"/>
    </xf>
    <xf numFmtId="0" fontId="35" fillId="0" borderId="6" xfId="0" applyFont="1" applyBorder="1" applyAlignment="1">
      <alignment horizontal="center" vertical="top" wrapText="1"/>
    </xf>
    <xf numFmtId="0" fontId="35" fillId="0" borderId="1" xfId="0" applyFont="1" applyBorder="1" applyAlignment="1">
      <alignment horizontal="center" vertical="top" wrapText="1"/>
    </xf>
    <xf numFmtId="0" fontId="35" fillId="0" borderId="26" xfId="0" applyFont="1" applyBorder="1" applyAlignment="1">
      <alignment horizontal="center" vertical="top" wrapText="1"/>
    </xf>
    <xf numFmtId="0" fontId="35" fillId="0" borderId="5" xfId="0" applyFont="1" applyBorder="1" applyAlignment="1">
      <alignment horizontal="center" vertical="top" wrapText="1"/>
    </xf>
    <xf numFmtId="0" fontId="29" fillId="0" borderId="28" xfId="2" applyFont="1" applyFill="1" applyBorder="1" applyAlignment="1">
      <alignment vertical="top" wrapText="1"/>
    </xf>
    <xf numFmtId="0" fontId="24" fillId="0" borderId="50" xfId="0" applyFont="1" applyBorder="1" applyAlignment="1">
      <alignment horizontal="center" vertical="top"/>
    </xf>
    <xf numFmtId="0" fontId="24" fillId="0" borderId="29" xfId="0" applyFont="1" applyBorder="1" applyAlignment="1">
      <alignment horizontal="center" vertical="top"/>
    </xf>
    <xf numFmtId="0" fontId="0" fillId="0" borderId="0" xfId="0" applyFont="1" applyAlignment="1">
      <alignment horizontal="center" vertical="top"/>
    </xf>
    <xf numFmtId="0" fontId="0" fillId="0" borderId="0" xfId="0" applyFont="1" applyAlignment="1">
      <alignment horizontal="center"/>
    </xf>
    <xf numFmtId="0" fontId="24" fillId="0" borderId="2" xfId="0" applyFont="1" applyBorder="1" applyAlignment="1">
      <alignment horizontal="center" vertical="top" wrapText="1"/>
    </xf>
    <xf numFmtId="0" fontId="35" fillId="0" borderId="2" xfId="0" applyFont="1" applyBorder="1" applyAlignment="1">
      <alignment horizontal="center" vertical="top" wrapText="1"/>
    </xf>
    <xf numFmtId="0" fontId="24" fillId="0" borderId="27" xfId="0" applyFont="1" applyBorder="1" applyAlignment="1">
      <alignment horizontal="center" vertical="top"/>
    </xf>
    <xf numFmtId="2" fontId="24" fillId="2" borderId="21" xfId="0" applyNumberFormat="1" applyFont="1" applyFill="1" applyBorder="1" applyAlignment="1">
      <alignment horizontal="center" vertical="center" wrapText="1"/>
    </xf>
    <xf numFmtId="4" fontId="24" fillId="2" borderId="30" xfId="0" applyNumberFormat="1" applyFont="1" applyFill="1" applyBorder="1" applyAlignment="1">
      <alignment horizontal="right" vertical="top"/>
    </xf>
    <xf numFmtId="4" fontId="24" fillId="2" borderId="2" xfId="0" applyNumberFormat="1" applyFont="1" applyFill="1" applyBorder="1" applyAlignment="1">
      <alignment horizontal="right" vertical="top"/>
    </xf>
    <xf numFmtId="4" fontId="24" fillId="2" borderId="2" xfId="0" applyNumberFormat="1" applyFont="1" applyFill="1" applyBorder="1" applyAlignment="1">
      <alignment horizontal="right"/>
    </xf>
    <xf numFmtId="4" fontId="24" fillId="2" borderId="12" xfId="0" applyNumberFormat="1" applyFont="1" applyFill="1" applyBorder="1" applyAlignment="1">
      <alignment horizontal="right" vertical="top"/>
    </xf>
    <xf numFmtId="4" fontId="25" fillId="2" borderId="21" xfId="0" applyNumberFormat="1" applyFont="1" applyFill="1" applyBorder="1"/>
    <xf numFmtId="0" fontId="2" fillId="0" borderId="31" xfId="0" applyFont="1" applyBorder="1" applyAlignment="1">
      <alignment horizontal="center" vertical="top" wrapText="1"/>
    </xf>
    <xf numFmtId="0" fontId="2" fillId="0" borderId="9" xfId="0" applyFont="1" applyBorder="1" applyAlignment="1">
      <alignment horizontal="center" vertical="top" wrapText="1"/>
    </xf>
    <xf numFmtId="0" fontId="2" fillId="0" borderId="32"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vertical="top" wrapText="1"/>
    </xf>
    <xf numFmtId="0" fontId="2" fillId="0" borderId="1" xfId="0" applyFont="1" applyBorder="1" applyAlignment="1">
      <alignment horizontal="center" vertical="top" wrapText="1"/>
    </xf>
    <xf numFmtId="0" fontId="2" fillId="0" borderId="26" xfId="0" applyFont="1" applyBorder="1" applyAlignment="1">
      <alignment horizontal="center" vertical="top" wrapText="1"/>
    </xf>
    <xf numFmtId="0" fontId="2" fillId="0" borderId="5" xfId="0" applyFont="1" applyBorder="1" applyAlignment="1">
      <alignment horizontal="center" vertical="top" wrapText="1"/>
    </xf>
    <xf numFmtId="0" fontId="2" fillId="0" borderId="1" xfId="0" applyFont="1" applyBorder="1" applyAlignment="1">
      <alignment horizontal="center" vertical="top"/>
    </xf>
    <xf numFmtId="0" fontId="2" fillId="0" borderId="26" xfId="0" applyFont="1" applyBorder="1" applyAlignment="1">
      <alignment horizontal="center" vertical="top"/>
    </xf>
    <xf numFmtId="0" fontId="2" fillId="0" borderId="5" xfId="0" applyFont="1" applyBorder="1" applyAlignment="1">
      <alignment horizontal="center" vertical="top"/>
    </xf>
    <xf numFmtId="0" fontId="37" fillId="0" borderId="6" xfId="0" applyFont="1" applyBorder="1" applyAlignment="1">
      <alignment horizontal="center" vertical="top" wrapText="1"/>
    </xf>
    <xf numFmtId="0" fontId="37" fillId="0" borderId="1" xfId="0" applyFont="1" applyBorder="1" applyAlignment="1">
      <alignment horizontal="center" vertical="top" wrapText="1"/>
    </xf>
    <xf numFmtId="0" fontId="37" fillId="0" borderId="26" xfId="0" applyFont="1" applyBorder="1" applyAlignment="1">
      <alignment horizontal="center" vertical="top" wrapText="1"/>
    </xf>
    <xf numFmtId="0" fontId="37" fillId="0" borderId="5" xfId="0" applyFont="1" applyBorder="1" applyAlignment="1">
      <alignment horizontal="center" vertical="top" wrapText="1"/>
    </xf>
    <xf numFmtId="0" fontId="24" fillId="0" borderId="1" xfId="0" applyNumberFormat="1" applyFont="1" applyFill="1" applyBorder="1" applyAlignment="1">
      <alignment horizontal="center" vertical="top"/>
    </xf>
    <xf numFmtId="0" fontId="24" fillId="0" borderId="9" xfId="0" applyNumberFormat="1" applyFont="1" applyFill="1" applyBorder="1" applyAlignment="1">
      <alignment horizontal="center" vertical="top"/>
    </xf>
    <xf numFmtId="0" fontId="30" fillId="0" borderId="1" xfId="0" applyFont="1" applyFill="1" applyBorder="1" applyAlignment="1">
      <alignment horizontal="center" vertical="top"/>
    </xf>
    <xf numFmtId="0" fontId="24" fillId="0" borderId="28" xfId="0" applyFont="1" applyFill="1" applyBorder="1" applyAlignment="1">
      <alignment horizontal="center" vertical="top"/>
    </xf>
    <xf numFmtId="0" fontId="24" fillId="0" borderId="31" xfId="0" applyNumberFormat="1" applyFont="1" applyFill="1" applyBorder="1" applyAlignment="1">
      <alignment horizontal="center" vertical="top" wrapText="1"/>
    </xf>
    <xf numFmtId="0" fontId="24" fillId="0" borderId="6" xfId="0" applyNumberFormat="1" applyFont="1" applyFill="1" applyBorder="1" applyAlignment="1">
      <alignment horizontal="center" vertical="top" wrapText="1"/>
    </xf>
    <xf numFmtId="0" fontId="24" fillId="0" borderId="6" xfId="0" applyNumberFormat="1" applyFont="1" applyFill="1" applyBorder="1" applyAlignment="1">
      <alignment horizontal="center" vertical="top"/>
    </xf>
    <xf numFmtId="0" fontId="24" fillId="0" borderId="6" xfId="0" applyFont="1" applyFill="1" applyBorder="1" applyAlignment="1">
      <alignment horizontal="center" vertical="top" wrapText="1"/>
    </xf>
    <xf numFmtId="0" fontId="30" fillId="0" borderId="6" xfId="0" applyFont="1" applyFill="1" applyBorder="1" applyAlignment="1">
      <alignment horizontal="center" vertical="top"/>
    </xf>
    <xf numFmtId="0" fontId="35" fillId="0" borderId="6" xfId="0" applyFont="1" applyFill="1" applyBorder="1" applyAlignment="1">
      <alignment horizontal="center" vertical="top" wrapText="1"/>
    </xf>
    <xf numFmtId="0" fontId="24" fillId="0" borderId="27" xfId="0" applyFont="1" applyFill="1" applyBorder="1" applyAlignment="1">
      <alignment horizontal="center" vertical="top"/>
    </xf>
    <xf numFmtId="0" fontId="24" fillId="0" borderId="29" xfId="0" applyFont="1" applyFill="1" applyBorder="1" applyAlignment="1">
      <alignment horizontal="center" vertical="top"/>
    </xf>
    <xf numFmtId="0" fontId="4" fillId="0" borderId="0" xfId="0" applyFont="1" applyAlignment="1">
      <alignment horizontal="left"/>
    </xf>
    <xf numFmtId="0" fontId="24" fillId="0" borderId="31" xfId="0" applyFont="1" applyBorder="1" applyAlignment="1">
      <alignment horizontal="center" vertical="top" wrapText="1"/>
    </xf>
    <xf numFmtId="0" fontId="24" fillId="0" borderId="9" xfId="0" applyFont="1" applyBorder="1" applyAlignment="1">
      <alignment horizontal="center" vertical="top" wrapText="1"/>
    </xf>
    <xf numFmtId="0" fontId="24" fillId="0" borderId="32" xfId="0" applyFont="1" applyBorder="1" applyAlignment="1">
      <alignment horizontal="center" vertical="top" wrapText="1"/>
    </xf>
    <xf numFmtId="0" fontId="24" fillId="0" borderId="7" xfId="0" applyFont="1" applyBorder="1" applyAlignment="1">
      <alignment horizontal="center" vertical="top" wrapText="1"/>
    </xf>
    <xf numFmtId="0" fontId="24" fillId="0" borderId="9" xfId="0" applyNumberFormat="1" applyFont="1" applyBorder="1" applyAlignment="1">
      <alignment horizontal="center" vertical="top" wrapText="1"/>
    </xf>
    <xf numFmtId="0" fontId="24" fillId="0" borderId="1" xfId="0" applyFont="1" applyBorder="1" applyAlignment="1">
      <alignment wrapText="1"/>
    </xf>
    <xf numFmtId="0" fontId="24" fillId="0" borderId="1" xfId="0" applyFont="1" applyBorder="1" applyAlignment="1">
      <alignment horizontal="left" vertical="top" wrapText="1"/>
    </xf>
    <xf numFmtId="0" fontId="24" fillId="0" borderId="1" xfId="0" applyFont="1" applyBorder="1" applyAlignment="1">
      <alignment horizontal="left" wrapText="1"/>
    </xf>
    <xf numFmtId="0" fontId="24" fillId="26" borderId="1" xfId="0" applyFont="1" applyFill="1" applyBorder="1" applyAlignment="1">
      <alignment vertical="top"/>
    </xf>
    <xf numFmtId="0" fontId="4" fillId="26" borderId="0" xfId="0" applyFont="1" applyFill="1" applyAlignment="1">
      <alignment horizontal="left"/>
    </xf>
    <xf numFmtId="0" fontId="4" fillId="27" borderId="0" xfId="0" applyFont="1" applyFill="1" applyAlignment="1">
      <alignment horizontal="left"/>
    </xf>
    <xf numFmtId="0" fontId="4" fillId="0" borderId="0" xfId="0" applyFont="1" applyFill="1" applyAlignment="1">
      <alignment horizontal="left"/>
    </xf>
    <xf numFmtId="0" fontId="24" fillId="28" borderId="1" xfId="0" applyFont="1" applyFill="1" applyBorder="1" applyAlignment="1">
      <alignment vertical="top"/>
    </xf>
    <xf numFmtId="0" fontId="4" fillId="28" borderId="0" xfId="0" applyFont="1" applyFill="1" applyAlignment="1">
      <alignment horizontal="left"/>
    </xf>
    <xf numFmtId="0" fontId="24" fillId="29" borderId="1" xfId="0" applyFont="1" applyFill="1" applyBorder="1" applyAlignment="1">
      <alignment vertical="top"/>
    </xf>
    <xf numFmtId="0" fontId="4" fillId="29" borderId="0" xfId="0" applyFont="1" applyFill="1" applyAlignment="1">
      <alignment horizontal="left"/>
    </xf>
    <xf numFmtId="0" fontId="43" fillId="30" borderId="57" xfId="0" applyFont="1" applyFill="1" applyBorder="1" applyAlignment="1">
      <alignment horizontal="center" vertical="center"/>
    </xf>
    <xf numFmtId="0" fontId="43" fillId="30" borderId="58" xfId="0" applyFont="1" applyFill="1" applyBorder="1" applyAlignment="1">
      <alignment horizontal="center" vertical="center"/>
    </xf>
    <xf numFmtId="0" fontId="43" fillId="30" borderId="60" xfId="0" applyFont="1" applyFill="1" applyBorder="1" applyAlignment="1">
      <alignment horizontal="center" vertical="center"/>
    </xf>
    <xf numFmtId="0" fontId="41" fillId="0" borderId="0" xfId="0" applyFont="1" applyAlignment="1">
      <alignment horizontal="left"/>
    </xf>
    <xf numFmtId="0" fontId="4" fillId="0" borderId="0" xfId="0" applyFont="1" applyAlignment="1">
      <alignment horizontal="left"/>
    </xf>
    <xf numFmtId="0" fontId="41" fillId="0" borderId="0" xfId="0" applyFont="1" applyAlignment="1"/>
    <xf numFmtId="0" fontId="24" fillId="27" borderId="1" xfId="0" applyFont="1" applyFill="1" applyBorder="1" applyAlignment="1">
      <alignment vertical="top"/>
    </xf>
    <xf numFmtId="0" fontId="24" fillId="0" borderId="1" xfId="0" applyFont="1" applyBorder="1" applyAlignment="1">
      <alignment vertical="top"/>
    </xf>
    <xf numFmtId="0" fontId="24" fillId="0" borderId="1" xfId="0" applyFont="1" applyBorder="1" applyAlignment="1">
      <alignment vertical="top" wrapText="1"/>
    </xf>
    <xf numFmtId="0" fontId="24" fillId="0" borderId="1" xfId="0" applyFont="1" applyBorder="1" applyAlignment="1">
      <alignment horizontal="left" vertical="center" wrapText="1"/>
    </xf>
    <xf numFmtId="0" fontId="24" fillId="0" borderId="1" xfId="0" applyFont="1" applyBorder="1" applyAlignment="1">
      <alignment horizontal="justify" vertical="top" wrapText="1"/>
    </xf>
    <xf numFmtId="0" fontId="24" fillId="0" borderId="1" xfId="0" quotePrefix="1" applyNumberFormat="1" applyFont="1" applyFill="1" applyBorder="1" applyAlignment="1">
      <alignment horizontal="center" vertical="top"/>
    </xf>
    <xf numFmtId="0" fontId="29" fillId="0" borderId="1" xfId="0" applyFont="1" applyFill="1" applyBorder="1" applyAlignment="1">
      <alignment horizontal="center" vertical="top"/>
    </xf>
    <xf numFmtId="0" fontId="24" fillId="0" borderId="1" xfId="0" applyFont="1" applyBorder="1" applyAlignment="1">
      <alignment horizontal="justify" vertical="top"/>
    </xf>
    <xf numFmtId="0" fontId="29" fillId="0" borderId="1" xfId="0" applyFont="1" applyBorder="1" applyAlignment="1">
      <alignment horizontal="center" vertical="top"/>
    </xf>
    <xf numFmtId="0" fontId="29" fillId="27" borderId="1" xfId="45" applyNumberFormat="1" applyFont="1" applyFill="1" applyBorder="1" applyAlignment="1">
      <alignment horizontal="left" vertical="top"/>
    </xf>
    <xf numFmtId="0" fontId="35" fillId="0" borderId="1" xfId="0" applyFont="1" applyBorder="1" applyAlignment="1">
      <alignment horizontal="left" vertical="top" wrapText="1"/>
    </xf>
    <xf numFmtId="0" fontId="24" fillId="29" borderId="28" xfId="0" applyFont="1" applyFill="1" applyBorder="1" applyAlignment="1">
      <alignment vertical="top"/>
    </xf>
    <xf numFmtId="0" fontId="24" fillId="0" borderId="28" xfId="0" applyFont="1" applyBorder="1" applyAlignment="1">
      <alignment horizontal="left" vertical="top" wrapText="1"/>
    </xf>
    <xf numFmtId="0" fontId="2" fillId="0" borderId="28" xfId="0" applyFont="1" applyBorder="1" applyAlignment="1">
      <alignment horizontal="center" vertical="top" wrapText="1"/>
    </xf>
    <xf numFmtId="0" fontId="2" fillId="0" borderId="28" xfId="0" applyFont="1" applyFill="1" applyBorder="1" applyAlignment="1">
      <alignment horizontal="center" vertical="top" wrapText="1"/>
    </xf>
    <xf numFmtId="0" fontId="24" fillId="0" borderId="28" xfId="0" applyFont="1" applyBorder="1" applyAlignment="1">
      <alignment horizontal="center" vertical="top" wrapText="1"/>
    </xf>
    <xf numFmtId="0" fontId="24" fillId="29" borderId="9" xfId="0" applyFont="1" applyFill="1" applyBorder="1" applyAlignment="1">
      <alignment vertical="top"/>
    </xf>
    <xf numFmtId="0" fontId="24" fillId="0" borderId="9" xfId="0" applyFont="1" applyBorder="1" applyAlignment="1">
      <alignment horizontal="left" vertical="top" wrapText="1"/>
    </xf>
    <xf numFmtId="0" fontId="24" fillId="0" borderId="9" xfId="0" applyFont="1" applyBorder="1" applyAlignment="1">
      <alignment horizontal="center" vertical="top"/>
    </xf>
    <xf numFmtId="0" fontId="24" fillId="0" borderId="30" xfId="0" applyFont="1" applyBorder="1" applyAlignment="1">
      <alignment horizontal="left" vertical="top" wrapText="1"/>
    </xf>
    <xf numFmtId="0" fontId="24" fillId="0" borderId="2" xfId="0" applyFont="1" applyBorder="1" applyAlignment="1">
      <alignment horizontal="left" vertical="top" wrapText="1"/>
    </xf>
    <xf numFmtId="0" fontId="24" fillId="0" borderId="2" xfId="0" applyFont="1" applyBorder="1" applyAlignment="1">
      <alignment vertical="top" wrapText="1"/>
    </xf>
    <xf numFmtId="0" fontId="24" fillId="0" borderId="2" xfId="0" applyFont="1" applyBorder="1" applyAlignment="1">
      <alignment horizontal="left" vertical="center" wrapText="1"/>
    </xf>
    <xf numFmtId="0" fontId="24" fillId="0" borderId="2" xfId="0" applyFont="1" applyBorder="1" applyAlignment="1">
      <alignment horizontal="justify" vertical="top" wrapText="1"/>
    </xf>
    <xf numFmtId="0" fontId="31" fillId="0" borderId="2" xfId="0" applyFont="1" applyBorder="1" applyAlignment="1">
      <alignment horizontal="justify" vertical="center"/>
    </xf>
    <xf numFmtId="0" fontId="24" fillId="0" borderId="2" xfId="0" applyFont="1" applyBorder="1" applyAlignment="1">
      <alignment wrapText="1"/>
    </xf>
    <xf numFmtId="0" fontId="24" fillId="0" borderId="2" xfId="0" applyFont="1" applyBorder="1" applyAlignment="1">
      <alignment horizontal="left" wrapText="1"/>
    </xf>
    <xf numFmtId="0" fontId="24" fillId="0" borderId="2" xfId="0" applyFont="1" applyBorder="1" applyAlignment="1">
      <alignment horizontal="justify" vertical="top"/>
    </xf>
    <xf numFmtId="0" fontId="31" fillId="0" borderId="2" xfId="0" applyFont="1" applyBorder="1" applyAlignment="1">
      <alignment horizontal="justify" vertical="top"/>
    </xf>
    <xf numFmtId="0" fontId="35" fillId="0" borderId="2" xfId="0" applyFont="1" applyBorder="1" applyAlignment="1">
      <alignment horizontal="left" vertical="top" wrapText="1"/>
    </xf>
    <xf numFmtId="0" fontId="24" fillId="0" borderId="49" xfId="0" applyFont="1" applyBorder="1" applyAlignment="1">
      <alignment horizontal="left" vertical="top" wrapText="1"/>
    </xf>
    <xf numFmtId="0" fontId="2" fillId="0" borderId="50" xfId="0" applyFont="1" applyBorder="1" applyAlignment="1">
      <alignment horizontal="center" vertical="top" wrapText="1"/>
    </xf>
    <xf numFmtId="0" fontId="2" fillId="0" borderId="27" xfId="0" applyFont="1" applyBorder="1" applyAlignment="1">
      <alignment horizontal="center" vertical="top" wrapText="1"/>
    </xf>
    <xf numFmtId="0" fontId="2" fillId="0" borderId="29" xfId="0" applyFont="1" applyBorder="1" applyAlignment="1">
      <alignment horizontal="center" vertical="top" wrapText="1"/>
    </xf>
    <xf numFmtId="0" fontId="2" fillId="0" borderId="30" xfId="0" applyFont="1"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horizontal="center" vertical="top"/>
    </xf>
    <xf numFmtId="0" fontId="37" fillId="0" borderId="2" xfId="0" applyFont="1" applyBorder="1" applyAlignment="1">
      <alignment horizontal="center" vertical="top" wrapText="1"/>
    </xf>
    <xf numFmtId="0" fontId="2" fillId="0" borderId="49" xfId="0" applyFont="1" applyBorder="1" applyAlignment="1">
      <alignment horizontal="center" vertical="top" wrapText="1"/>
    </xf>
    <xf numFmtId="0" fontId="24" fillId="0" borderId="50" xfId="0" applyFont="1" applyBorder="1" applyAlignment="1">
      <alignment horizontal="center" vertical="top" wrapText="1"/>
    </xf>
    <xf numFmtId="0" fontId="24" fillId="0" borderId="27" xfId="0" applyFont="1" applyBorder="1" applyAlignment="1">
      <alignment horizontal="center" vertical="top" wrapText="1"/>
    </xf>
    <xf numFmtId="0" fontId="24" fillId="0" borderId="29" xfId="0" applyFont="1" applyBorder="1" applyAlignment="1">
      <alignment horizontal="center" vertical="top" wrapText="1"/>
    </xf>
    <xf numFmtId="0" fontId="24" fillId="0" borderId="30" xfId="0" applyFont="1" applyBorder="1" applyAlignment="1">
      <alignment horizontal="center" vertical="top" wrapText="1"/>
    </xf>
    <xf numFmtId="0" fontId="24" fillId="0" borderId="49" xfId="0" applyFont="1" applyBorder="1" applyAlignment="1">
      <alignment horizontal="center" vertical="top" wrapText="1"/>
    </xf>
    <xf numFmtId="0" fontId="24" fillId="0" borderId="7" xfId="0" applyFont="1" applyBorder="1" applyAlignment="1">
      <alignment horizontal="center" vertical="top"/>
    </xf>
    <xf numFmtId="0" fontId="24" fillId="0" borderId="31" xfId="0" applyNumberFormat="1" applyFont="1" applyBorder="1" applyAlignment="1">
      <alignment horizontal="center" vertical="top" wrapText="1"/>
    </xf>
    <xf numFmtId="0" fontId="24" fillId="0" borderId="32" xfId="0" applyNumberFormat="1" applyFont="1" applyBorder="1" applyAlignment="1">
      <alignment horizontal="center" vertical="top" wrapText="1"/>
    </xf>
    <xf numFmtId="0" fontId="24" fillId="0" borderId="6" xfId="0" applyNumberFormat="1" applyFont="1" applyBorder="1" applyAlignment="1">
      <alignment horizontal="center" vertical="top" wrapText="1"/>
    </xf>
    <xf numFmtId="0" fontId="24" fillId="0" borderId="26" xfId="0" applyNumberFormat="1" applyFont="1" applyBorder="1" applyAlignment="1">
      <alignment horizontal="center" vertical="top" wrapText="1"/>
    </xf>
    <xf numFmtId="0" fontId="24" fillId="0" borderId="6" xfId="0" applyNumberFormat="1" applyFont="1" applyBorder="1" applyAlignment="1">
      <alignment horizontal="center" vertical="top"/>
    </xf>
    <xf numFmtId="0" fontId="24" fillId="0" borderId="26" xfId="0" applyNumberFormat="1" applyFont="1" applyBorder="1" applyAlignment="1">
      <alignment horizontal="center" vertical="top"/>
    </xf>
    <xf numFmtId="0" fontId="41" fillId="0" borderId="0" xfId="0" applyFont="1" applyFill="1" applyAlignment="1"/>
    <xf numFmtId="0" fontId="41" fillId="0" borderId="0" xfId="0" applyFont="1" applyFill="1" applyAlignment="1">
      <alignment horizontal="left"/>
    </xf>
    <xf numFmtId="0" fontId="4" fillId="31" borderId="0" xfId="0" applyFont="1" applyFill="1" applyAlignment="1">
      <alignment horizontal="left"/>
    </xf>
    <xf numFmtId="0" fontId="28" fillId="31" borderId="1" xfId="45" applyFont="1" applyFill="1" applyBorder="1" applyAlignment="1">
      <alignment vertical="top" wrapText="1"/>
    </xf>
    <xf numFmtId="0" fontId="29" fillId="31" borderId="1" xfId="45" applyFont="1" applyFill="1" applyBorder="1" applyAlignment="1">
      <alignment vertical="top" wrapText="1"/>
    </xf>
    <xf numFmtId="0" fontId="29" fillId="31" borderId="28" xfId="45" applyFont="1" applyFill="1" applyBorder="1" applyAlignment="1">
      <alignment vertical="top" wrapText="1"/>
    </xf>
    <xf numFmtId="0" fontId="4" fillId="0" borderId="47" xfId="0" applyFont="1" applyBorder="1" applyAlignment="1">
      <alignment horizontal="center" vertical="center"/>
    </xf>
    <xf numFmtId="0" fontId="4" fillId="0" borderId="20" xfId="0" applyFont="1" applyBorder="1" applyAlignment="1">
      <alignment horizontal="center" vertical="center"/>
    </xf>
    <xf numFmtId="0" fontId="4" fillId="0" borderId="46"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48" xfId="0" applyFont="1" applyBorder="1" applyAlignment="1">
      <alignment horizontal="center" vertical="center"/>
    </xf>
    <xf numFmtId="0" fontId="4" fillId="0" borderId="21" xfId="0" applyFont="1" applyBorder="1" applyAlignment="1">
      <alignment horizontal="center" vertical="center"/>
    </xf>
    <xf numFmtId="0" fontId="45" fillId="0" borderId="19" xfId="0" applyFont="1" applyBorder="1" applyAlignment="1">
      <alignment horizontal="center" vertical="center"/>
    </xf>
    <xf numFmtId="0" fontId="45" fillId="0" borderId="20" xfId="0" applyFont="1" applyBorder="1" applyAlignment="1">
      <alignment horizontal="center" vertical="center"/>
    </xf>
    <xf numFmtId="0" fontId="45" fillId="0" borderId="22" xfId="0" applyFont="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5" fillId="0" borderId="20" xfId="0" applyFont="1" applyFill="1" applyBorder="1" applyAlignment="1">
      <alignment horizontal="center" vertical="center"/>
    </xf>
    <xf numFmtId="0" fontId="45" fillId="0" borderId="21" xfId="0" applyFont="1" applyFill="1" applyBorder="1" applyAlignment="1">
      <alignment horizontal="center" vertical="center"/>
    </xf>
    <xf numFmtId="0" fontId="45" fillId="0" borderId="22" xfId="0" applyFont="1" applyFill="1" applyBorder="1" applyAlignment="1">
      <alignment horizontal="center" vertical="center"/>
    </xf>
    <xf numFmtId="0" fontId="32" fillId="0" borderId="0" xfId="0" applyFont="1" applyAlignment="1">
      <alignment vertical="center"/>
    </xf>
    <xf numFmtId="0" fontId="4" fillId="0" borderId="47" xfId="0" applyFont="1" applyBorder="1" applyAlignment="1">
      <alignment horizontal="right" vertical="center"/>
    </xf>
    <xf numFmtId="0" fontId="4" fillId="0" borderId="46" xfId="0" applyFont="1" applyBorder="1" applyAlignment="1">
      <alignment horizontal="right" vertical="center"/>
    </xf>
    <xf numFmtId="0" fontId="4" fillId="0" borderId="48" xfId="0" applyFont="1" applyBorder="1" applyAlignment="1">
      <alignment horizontal="right" vertical="center"/>
    </xf>
    <xf numFmtId="0" fontId="24" fillId="30" borderId="1" xfId="0" applyFont="1" applyFill="1" applyBorder="1" applyAlignment="1">
      <alignment horizontal="center" vertical="center" wrapText="1"/>
    </xf>
    <xf numFmtId="0" fontId="24" fillId="30" borderId="58" xfId="0" applyFont="1" applyFill="1" applyBorder="1" applyAlignment="1">
      <alignment horizontal="center" vertical="center" wrapText="1"/>
    </xf>
    <xf numFmtId="0" fontId="40" fillId="0" borderId="3"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57" xfId="0" applyFont="1" applyBorder="1" applyAlignment="1">
      <alignment horizontal="center" vertical="center" wrapText="1"/>
    </xf>
    <xf numFmtId="0" fontId="42" fillId="30" borderId="2" xfId="0" applyFont="1" applyFill="1" applyBorder="1" applyAlignment="1">
      <alignment horizontal="center" vertical="center"/>
    </xf>
    <xf numFmtId="0" fontId="42" fillId="30" borderId="61" xfId="0" applyFont="1" applyFill="1" applyBorder="1" applyAlignment="1">
      <alignment horizontal="center" vertical="center"/>
    </xf>
    <xf numFmtId="0" fontId="24" fillId="30" borderId="2" xfId="0" applyFont="1" applyFill="1" applyBorder="1" applyAlignment="1">
      <alignment horizontal="center" vertical="center" wrapText="1"/>
    </xf>
    <xf numFmtId="0" fontId="24" fillId="30" borderId="61" xfId="0" applyFont="1" applyFill="1" applyBorder="1" applyAlignment="1">
      <alignment horizontal="center" vertical="center" wrapText="1"/>
    </xf>
    <xf numFmtId="0" fontId="43" fillId="30" borderId="5" xfId="0" applyFont="1" applyFill="1" applyBorder="1" applyAlignment="1">
      <alignment horizontal="center" vertical="center" wrapText="1"/>
    </xf>
    <xf numFmtId="0" fontId="43" fillId="30" borderId="1" xfId="0" applyFont="1" applyFill="1" applyBorder="1" applyAlignment="1">
      <alignment horizontal="center" vertical="center" wrapText="1"/>
    </xf>
    <xf numFmtId="0" fontId="25" fillId="30" borderId="8" xfId="0" applyFont="1" applyFill="1" applyBorder="1" applyAlignment="1">
      <alignment horizontal="center" vertical="center" wrapText="1"/>
    </xf>
    <xf numFmtId="0" fontId="25" fillId="30" borderId="4" xfId="0" applyFont="1" applyFill="1" applyBorder="1" applyAlignment="1">
      <alignment horizontal="center" vertical="center" wrapText="1"/>
    </xf>
    <xf numFmtId="0" fontId="25" fillId="30" borderId="14" xfId="0" applyFont="1" applyFill="1" applyBorder="1" applyAlignment="1">
      <alignment horizontal="center" vertical="center" wrapText="1"/>
    </xf>
    <xf numFmtId="0" fontId="43" fillId="30" borderId="1" xfId="0" applyFont="1" applyFill="1" applyBorder="1" applyAlignment="1">
      <alignment horizontal="center" vertical="center"/>
    </xf>
    <xf numFmtId="0" fontId="43" fillId="30" borderId="58" xfId="0" applyFont="1" applyFill="1" applyBorder="1" applyAlignment="1">
      <alignment horizontal="center" vertical="center"/>
    </xf>
    <xf numFmtId="0" fontId="43" fillId="30" borderId="2" xfId="0" applyFont="1" applyFill="1" applyBorder="1" applyAlignment="1">
      <alignment horizontal="center" vertical="center"/>
    </xf>
    <xf numFmtId="0" fontId="43" fillId="30" borderId="61" xfId="0" applyFont="1" applyFill="1" applyBorder="1" applyAlignment="1">
      <alignment horizontal="center" vertical="center"/>
    </xf>
    <xf numFmtId="0" fontId="25" fillId="0" borderId="14" xfId="0" applyFont="1" applyBorder="1" applyAlignment="1">
      <alignment horizontal="center" vertical="center"/>
    </xf>
    <xf numFmtId="0" fontId="25" fillId="0" borderId="2" xfId="0" applyFont="1" applyBorder="1" applyAlignment="1">
      <alignment horizontal="center" vertical="center"/>
    </xf>
    <xf numFmtId="0" fontId="25" fillId="0" borderId="61" xfId="0" applyFont="1" applyBorder="1" applyAlignment="1">
      <alignment horizontal="center" vertical="center"/>
    </xf>
    <xf numFmtId="0" fontId="25" fillId="30" borderId="3" xfId="0" applyFont="1" applyFill="1" applyBorder="1" applyAlignment="1">
      <alignment horizontal="center" vertical="center" wrapText="1"/>
    </xf>
    <xf numFmtId="0" fontId="25" fillId="30" borderId="25" xfId="0" applyFont="1" applyFill="1" applyBorder="1" applyAlignment="1">
      <alignment horizontal="center" vertical="center" wrapText="1"/>
    </xf>
    <xf numFmtId="0" fontId="43" fillId="30" borderId="26" xfId="0" applyFont="1" applyFill="1" applyBorder="1" applyAlignment="1">
      <alignment horizontal="center" vertical="center"/>
    </xf>
    <xf numFmtId="0" fontId="43" fillId="30" borderId="59" xfId="0" applyFont="1" applyFill="1" applyBorder="1" applyAlignment="1">
      <alignment horizontal="center" vertical="center"/>
    </xf>
    <xf numFmtId="0" fontId="42" fillId="30" borderId="5" xfId="0" applyFont="1" applyFill="1" applyBorder="1" applyAlignment="1">
      <alignment horizontal="center" vertical="center" wrapText="1"/>
    </xf>
    <xf numFmtId="0" fontId="42" fillId="30" borderId="60" xfId="0" applyFont="1" applyFill="1" applyBorder="1" applyAlignment="1">
      <alignment horizontal="center" vertical="center" wrapText="1"/>
    </xf>
    <xf numFmtId="0" fontId="42" fillId="30" borderId="1" xfId="0" applyFont="1" applyFill="1" applyBorder="1" applyAlignment="1">
      <alignment horizontal="center" vertical="center" wrapText="1"/>
    </xf>
    <xf numFmtId="0" fontId="42" fillId="30" borderId="58" xfId="0" applyFont="1" applyFill="1" applyBorder="1" applyAlignment="1">
      <alignment horizontal="center" vertical="center" wrapText="1"/>
    </xf>
    <xf numFmtId="0" fontId="24" fillId="30" borderId="26" xfId="0" applyFont="1" applyFill="1" applyBorder="1" applyAlignment="1">
      <alignment horizontal="center" vertical="center" wrapText="1"/>
    </xf>
    <xf numFmtId="0" fontId="24" fillId="30" borderId="59" xfId="0" applyFont="1" applyFill="1" applyBorder="1" applyAlignment="1">
      <alignment horizontal="center" vertical="center" wrapText="1"/>
    </xf>
    <xf numFmtId="0" fontId="40" fillId="0" borderId="4"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58" xfId="0" applyFont="1" applyBorder="1" applyAlignment="1">
      <alignment horizontal="center" vertical="center" wrapText="1"/>
    </xf>
    <xf numFmtId="0" fontId="34" fillId="0" borderId="4" xfId="2" applyFont="1" applyFill="1" applyBorder="1" applyAlignment="1">
      <alignment horizontal="center" vertical="center" wrapText="1"/>
    </xf>
    <xf numFmtId="0" fontId="34" fillId="0" borderId="1" xfId="2" applyFont="1" applyFill="1" applyBorder="1" applyAlignment="1">
      <alignment horizontal="center" vertical="center" wrapText="1"/>
    </xf>
    <xf numFmtId="0" fontId="34" fillId="0" borderId="58" xfId="2" applyFont="1" applyFill="1" applyBorder="1" applyAlignment="1">
      <alignment horizontal="center" vertical="center" wrapText="1"/>
    </xf>
    <xf numFmtId="0" fontId="34" fillId="0" borderId="4" xfId="2" applyFont="1" applyBorder="1" applyAlignment="1">
      <alignment horizontal="center" vertical="center" wrapText="1"/>
    </xf>
    <xf numFmtId="0" fontId="34" fillId="0" borderId="1" xfId="2" applyFont="1" applyBorder="1" applyAlignment="1">
      <alignment horizontal="center" vertical="center" wrapText="1"/>
    </xf>
    <xf numFmtId="0" fontId="34" fillId="0" borderId="58" xfId="2" applyFont="1" applyBorder="1" applyAlignment="1">
      <alignment horizontal="center" vertical="center" wrapText="1"/>
    </xf>
    <xf numFmtId="0" fontId="43" fillId="30" borderId="6" xfId="0" applyFont="1" applyFill="1" applyBorder="1" applyAlignment="1">
      <alignment horizontal="center" vertical="center" wrapText="1"/>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5" fillId="0" borderId="58" xfId="0" applyFont="1" applyBorder="1" applyAlignment="1">
      <alignment horizontal="center" vertical="center"/>
    </xf>
    <xf numFmtId="0" fontId="24" fillId="30" borderId="5" xfId="0" applyFont="1" applyFill="1" applyBorder="1" applyAlignment="1">
      <alignment horizontal="center" vertical="center" wrapText="1"/>
    </xf>
    <xf numFmtId="0" fontId="24" fillId="30" borderId="60" xfId="0" applyFont="1" applyFill="1" applyBorder="1" applyAlignment="1">
      <alignment horizontal="center" vertical="center" wrapText="1"/>
    </xf>
    <xf numFmtId="0" fontId="44" fillId="0" borderId="0" xfId="0" applyFont="1" applyAlignment="1">
      <alignment horizontal="left"/>
    </xf>
    <xf numFmtId="0" fontId="25" fillId="30" borderId="3" xfId="0" applyFont="1" applyFill="1" applyBorder="1" applyAlignment="1">
      <alignment horizontal="center" vertical="center"/>
    </xf>
    <xf numFmtId="0" fontId="25" fillId="30" borderId="4" xfId="0" applyFont="1" applyFill="1" applyBorder="1" applyAlignment="1">
      <alignment horizontal="center" vertical="center"/>
    </xf>
    <xf numFmtId="0" fontId="25" fillId="30" borderId="25" xfId="0" applyFont="1" applyFill="1" applyBorder="1" applyAlignment="1">
      <alignment horizontal="center" vertical="center"/>
    </xf>
    <xf numFmtId="0" fontId="43" fillId="30" borderId="6" xfId="0" applyFont="1" applyFill="1" applyBorder="1" applyAlignment="1">
      <alignment horizontal="center" vertical="center"/>
    </xf>
    <xf numFmtId="0" fontId="43" fillId="30" borderId="57" xfId="0" applyFont="1" applyFill="1" applyBorder="1" applyAlignment="1">
      <alignment horizontal="center" vertical="center"/>
    </xf>
    <xf numFmtId="0" fontId="24" fillId="30" borderId="6" xfId="0" applyFont="1" applyFill="1" applyBorder="1" applyAlignment="1">
      <alignment horizontal="center" vertical="center" wrapText="1"/>
    </xf>
    <xf numFmtId="0" fontId="24" fillId="30" borderId="57" xfId="0" applyFont="1" applyFill="1" applyBorder="1" applyAlignment="1">
      <alignment horizontal="center" vertical="center" wrapText="1"/>
    </xf>
    <xf numFmtId="0" fontId="36" fillId="30" borderId="3" xfId="0" applyFont="1" applyFill="1" applyBorder="1" applyAlignment="1">
      <alignment horizontal="center" vertical="center" wrapText="1"/>
    </xf>
    <xf numFmtId="0" fontId="36" fillId="30" borderId="4" xfId="0" applyFont="1" applyFill="1" applyBorder="1" applyAlignment="1">
      <alignment horizontal="center" vertical="center" wrapText="1"/>
    </xf>
    <xf numFmtId="0" fontId="36" fillId="30" borderId="25" xfId="0" applyFont="1" applyFill="1" applyBorder="1" applyAlignment="1">
      <alignment horizontal="center" vertical="center" wrapText="1"/>
    </xf>
    <xf numFmtId="0" fontId="36" fillId="30" borderId="8" xfId="0" applyFont="1" applyFill="1" applyBorder="1" applyAlignment="1">
      <alignment horizontal="center" vertical="center" wrapText="1"/>
    </xf>
    <xf numFmtId="0" fontId="36" fillId="30" borderId="14" xfId="0" applyFont="1" applyFill="1" applyBorder="1" applyAlignment="1">
      <alignment horizontal="center" vertical="center" wrapText="1"/>
    </xf>
    <xf numFmtId="0" fontId="42" fillId="30" borderId="6" xfId="0" applyFont="1" applyFill="1" applyBorder="1" applyAlignment="1">
      <alignment horizontal="center" vertical="center" wrapText="1"/>
    </xf>
    <xf numFmtId="0" fontId="42" fillId="30" borderId="57" xfId="0" applyFont="1" applyFill="1" applyBorder="1" applyAlignment="1">
      <alignment horizontal="center" vertical="center" wrapText="1"/>
    </xf>
    <xf numFmtId="0" fontId="42" fillId="30" borderId="26" xfId="0" applyFont="1" applyFill="1" applyBorder="1" applyAlignment="1">
      <alignment horizontal="center" vertical="center"/>
    </xf>
    <xf numFmtId="0" fontId="42" fillId="30" borderId="59" xfId="0" applyFont="1" applyFill="1" applyBorder="1" applyAlignment="1">
      <alignment horizontal="center" vertical="center"/>
    </xf>
    <xf numFmtId="0" fontId="4" fillId="0" borderId="47" xfId="0" applyFont="1" applyBorder="1" applyAlignment="1">
      <alignment horizontal="right"/>
    </xf>
    <xf numFmtId="0" fontId="4" fillId="0" borderId="23" xfId="0" applyFont="1" applyBorder="1" applyAlignment="1">
      <alignment horizontal="right"/>
    </xf>
    <xf numFmtId="0" fontId="4"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25" fillId="0" borderId="47" xfId="0" applyFont="1" applyBorder="1" applyAlignment="1">
      <alignment horizontal="center"/>
    </xf>
    <xf numFmtId="0" fontId="25" fillId="0" borderId="46" xfId="0" applyFont="1" applyBorder="1" applyAlignment="1">
      <alignment horizontal="center"/>
    </xf>
    <xf numFmtId="0" fontId="4" fillId="2" borderId="47" xfId="0" applyFont="1" applyFill="1" applyBorder="1" applyAlignment="1">
      <alignment horizontal="center"/>
    </xf>
    <xf numFmtId="0" fontId="4" fillId="2" borderId="46" xfId="0" applyFont="1" applyFill="1" applyBorder="1" applyAlignment="1">
      <alignment horizontal="center"/>
    </xf>
    <xf numFmtId="0" fontId="4" fillId="2" borderId="48" xfId="0" applyFont="1" applyFill="1" applyBorder="1" applyAlignment="1">
      <alignment horizontal="center"/>
    </xf>
    <xf numFmtId="0" fontId="24" fillId="0" borderId="51"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4" fillId="25" borderId="3" xfId="0" applyFont="1" applyFill="1" applyBorder="1" applyAlignment="1">
      <alignment horizontal="center" vertical="center" wrapText="1"/>
    </xf>
    <xf numFmtId="0" fontId="24" fillId="25" borderId="27" xfId="0" applyFont="1" applyFill="1" applyBorder="1" applyAlignment="1">
      <alignment horizontal="center" vertical="center" wrapText="1"/>
    </xf>
    <xf numFmtId="0" fontId="24" fillId="25" borderId="4" xfId="0" applyFont="1" applyFill="1" applyBorder="1" applyAlignment="1">
      <alignment horizontal="center" vertical="center" wrapText="1"/>
    </xf>
    <xf numFmtId="0" fontId="24" fillId="25" borderId="28" xfId="0" applyFont="1" applyFill="1" applyBorder="1" applyAlignment="1">
      <alignment horizontal="center" vertical="center" wrapText="1"/>
    </xf>
    <xf numFmtId="0" fontId="24" fillId="25" borderId="25" xfId="0" applyFont="1" applyFill="1" applyBorder="1" applyAlignment="1">
      <alignment horizontal="center" vertical="center" wrapText="1"/>
    </xf>
    <xf numFmtId="0" fontId="24" fillId="25" borderId="29" xfId="0" applyFont="1" applyFill="1" applyBorder="1" applyAlignment="1">
      <alignment horizontal="center" vertical="center" wrapText="1"/>
    </xf>
  </cellXfs>
  <cellStyles count="47">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Calculation" xfId="29"/>
    <cellStyle name="Check Cell" xfId="30"/>
    <cellStyle name="Explanatory Text" xfId="31"/>
    <cellStyle name="Good" xfId="32"/>
    <cellStyle name="Heading 1" xfId="33"/>
    <cellStyle name="Heading 2" xfId="34"/>
    <cellStyle name="Heading 3" xfId="35"/>
    <cellStyle name="Heading 4" xfId="36"/>
    <cellStyle name="Input" xfId="37"/>
    <cellStyle name="Komats" xfId="46" builtinId="3"/>
    <cellStyle name="Linked Cell" xfId="38"/>
    <cellStyle name="Neutral" xfId="39"/>
    <cellStyle name="Normal 2" xfId="45"/>
    <cellStyle name="Note" xfId="40"/>
    <cellStyle name="Output" xfId="41"/>
    <cellStyle name="Parasts" xfId="0" builtinId="0"/>
    <cellStyle name="Parasts 2" xfId="2"/>
    <cellStyle name="Parasts 2 2" xfId="3"/>
    <cellStyle name="Parasts 4" xfId="1"/>
    <cellStyle name="Title" xfId="42"/>
    <cellStyle name="Total" xfId="43"/>
    <cellStyle name="Warning Text" xfId="44"/>
  </cellStyles>
  <dxfs count="0"/>
  <tableStyles count="0" defaultTableStyle="TableStyleMedium2" defaultPivotStyle="PivotStyleLight16"/>
  <colors>
    <mruColors>
      <color rgb="FFCCFF99"/>
      <color rgb="FFFF4B4B"/>
      <color rgb="FFFF2525"/>
      <color rgb="FF94E49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3"/>
  <sheetViews>
    <sheetView zoomScale="70" zoomScaleNormal="70" workbookViewId="0"/>
  </sheetViews>
  <sheetFormatPr defaultRowHeight="15" x14ac:dyDescent="0.25"/>
  <cols>
    <col min="1" max="1" width="7.7109375" bestFit="1" customWidth="1"/>
    <col min="2" max="2" width="24.85546875" customWidth="1"/>
    <col min="3" max="3" width="37.7109375" bestFit="1" customWidth="1"/>
    <col min="4" max="4" width="32" customWidth="1"/>
    <col min="5" max="5" width="64.140625" customWidth="1"/>
    <col min="6" max="6" width="89.5703125" style="3" customWidth="1"/>
    <col min="7" max="11" width="13.5703125" style="3" customWidth="1"/>
    <col min="12" max="12" width="15.28515625" style="3" customWidth="1"/>
    <col min="13" max="18" width="10.7109375" style="13" customWidth="1"/>
    <col min="19" max="21" width="10.7109375" style="5" customWidth="1"/>
    <col min="22" max="26" width="14.7109375" style="5" customWidth="1"/>
    <col min="27" max="27" width="17.28515625" style="5" customWidth="1"/>
    <col min="28" max="28" width="16.85546875" style="5" customWidth="1"/>
    <col min="29" max="30" width="15.42578125" style="5" customWidth="1"/>
    <col min="31" max="31" width="14.28515625" style="5" customWidth="1"/>
    <col min="32" max="34" width="14" style="5" customWidth="1"/>
    <col min="35" max="35" width="18.28515625" style="13" customWidth="1"/>
    <col min="36" max="36" width="15" style="13" customWidth="1"/>
    <col min="37" max="37" width="15.85546875" style="13" customWidth="1"/>
    <col min="38" max="38" width="21" style="13" customWidth="1"/>
    <col min="39" max="40" width="14.42578125" style="5" customWidth="1"/>
    <col min="41" max="41" width="13.140625" style="5" customWidth="1"/>
    <col min="42" max="42" width="16.140625" style="5" customWidth="1"/>
    <col min="43" max="45" width="14.28515625" style="5" customWidth="1"/>
    <col min="46" max="47" width="15" style="5" customWidth="1"/>
    <col min="48" max="48" width="14.5703125" style="5" customWidth="1"/>
  </cols>
  <sheetData>
    <row r="1" spans="1:48" s="3" customFormat="1" x14ac:dyDescent="0.25">
      <c r="M1" s="13"/>
      <c r="N1" s="13"/>
      <c r="O1" s="13"/>
      <c r="P1" s="13"/>
      <c r="Q1" s="13"/>
      <c r="R1" s="13"/>
      <c r="S1" s="5"/>
      <c r="T1" s="5"/>
      <c r="U1" s="5"/>
      <c r="V1" s="5"/>
      <c r="W1" s="5"/>
      <c r="X1" s="5"/>
      <c r="Y1" s="5"/>
      <c r="Z1" s="5"/>
      <c r="AA1" s="5"/>
      <c r="AB1" s="5"/>
      <c r="AC1" s="5"/>
      <c r="AD1" s="5"/>
      <c r="AE1" s="5"/>
      <c r="AF1" s="5"/>
      <c r="AG1" s="5"/>
      <c r="AH1" s="5"/>
      <c r="AI1" s="13"/>
      <c r="AJ1" s="13"/>
      <c r="AK1" s="13"/>
      <c r="AL1" s="13"/>
      <c r="AM1" s="5"/>
      <c r="AN1" s="5"/>
      <c r="AO1" s="5"/>
      <c r="AP1" s="5"/>
      <c r="AQ1" s="5"/>
      <c r="AR1" s="5"/>
      <c r="AS1" s="5"/>
      <c r="AT1" s="5"/>
      <c r="AU1" s="5"/>
      <c r="AV1" s="5"/>
    </row>
    <row r="2" spans="1:48" s="3" customFormat="1" ht="18.75" x14ac:dyDescent="0.3">
      <c r="A2" s="354" t="s">
        <v>263</v>
      </c>
      <c r="B2" s="354"/>
      <c r="C2" s="354"/>
      <c r="D2" s="354"/>
      <c r="E2" s="354"/>
      <c r="F2" s="354"/>
      <c r="M2" s="13"/>
      <c r="N2" s="13"/>
      <c r="O2" s="13"/>
      <c r="P2" s="13"/>
      <c r="Q2" s="13"/>
      <c r="R2" s="13"/>
      <c r="S2" s="5"/>
      <c r="T2" s="5"/>
      <c r="U2" s="5"/>
      <c r="V2" s="5"/>
      <c r="W2" s="5"/>
      <c r="X2" s="5"/>
      <c r="Y2" s="5"/>
      <c r="Z2" s="5"/>
      <c r="AA2" s="5"/>
      <c r="AB2" s="5"/>
      <c r="AC2" s="5"/>
      <c r="AD2" s="5"/>
      <c r="AE2" s="5"/>
      <c r="AF2" s="5"/>
      <c r="AG2" s="5"/>
      <c r="AH2" s="5"/>
      <c r="AI2" s="13"/>
      <c r="AJ2" s="13"/>
      <c r="AK2" s="13"/>
      <c r="AL2" s="13"/>
      <c r="AM2" s="5"/>
      <c r="AN2" s="5"/>
      <c r="AO2" s="5"/>
      <c r="AP2" s="5"/>
      <c r="AQ2" s="5"/>
      <c r="AR2" s="5"/>
      <c r="AS2" s="5"/>
      <c r="AT2" s="5"/>
      <c r="AU2" s="5"/>
      <c r="AV2" s="5"/>
    </row>
    <row r="3" spans="1:48" s="3" customFormat="1" ht="15.75" x14ac:dyDescent="0.25">
      <c r="A3" s="229"/>
      <c r="B3" s="229"/>
      <c r="C3" s="229"/>
      <c r="D3" s="229"/>
      <c r="E3" s="229"/>
      <c r="F3" s="229"/>
      <c r="M3" s="13"/>
      <c r="N3" s="13"/>
      <c r="O3" s="13"/>
      <c r="P3" s="13"/>
      <c r="Q3" s="13"/>
      <c r="R3" s="13"/>
      <c r="S3" s="5"/>
      <c r="T3" s="5"/>
      <c r="U3" s="5"/>
      <c r="V3" s="5"/>
      <c r="W3" s="5"/>
      <c r="X3" s="5"/>
      <c r="Y3" s="5"/>
      <c r="Z3" s="5"/>
      <c r="AA3" s="5"/>
      <c r="AB3" s="5"/>
      <c r="AC3" s="5"/>
      <c r="AD3" s="5"/>
      <c r="AE3" s="5"/>
      <c r="AF3" s="5"/>
      <c r="AG3" s="5"/>
      <c r="AH3" s="5"/>
      <c r="AI3" s="13"/>
      <c r="AJ3" s="13"/>
      <c r="AK3" s="13"/>
      <c r="AL3" s="13"/>
      <c r="AM3" s="5"/>
      <c r="AN3" s="5"/>
      <c r="AO3" s="5"/>
      <c r="AP3" s="5"/>
      <c r="AQ3" s="5"/>
      <c r="AR3" s="5"/>
      <c r="AS3" s="5"/>
      <c r="AT3" s="5"/>
      <c r="AU3" s="5"/>
      <c r="AV3" s="5"/>
    </row>
    <row r="4" spans="1:48" s="3" customFormat="1" ht="15.75" x14ac:dyDescent="0.25">
      <c r="A4" s="208"/>
      <c r="B4" s="208"/>
      <c r="C4" s="208"/>
      <c r="D4" s="208"/>
      <c r="E4" s="208"/>
      <c r="F4" s="208"/>
      <c r="M4" s="13"/>
      <c r="N4" s="13"/>
      <c r="O4" s="13"/>
      <c r="P4" s="13"/>
      <c r="Q4" s="13"/>
      <c r="R4" s="13"/>
      <c r="S4" s="5"/>
      <c r="T4" s="5"/>
      <c r="U4" s="5"/>
      <c r="V4" s="5"/>
      <c r="W4" s="5"/>
      <c r="X4" s="5"/>
      <c r="Y4" s="5"/>
      <c r="Z4" s="5"/>
      <c r="AA4" s="5"/>
      <c r="AB4" s="5"/>
      <c r="AC4" s="5"/>
      <c r="AD4" s="5"/>
      <c r="AE4" s="5"/>
      <c r="AF4" s="5"/>
      <c r="AG4" s="5"/>
      <c r="AH4" s="5"/>
      <c r="AI4" s="13"/>
      <c r="AJ4" s="13"/>
      <c r="AK4" s="13"/>
      <c r="AL4" s="13"/>
      <c r="AM4" s="5"/>
      <c r="AN4" s="5"/>
      <c r="AO4" s="5"/>
      <c r="AP4" s="5"/>
      <c r="AQ4" s="5"/>
      <c r="AR4" s="5"/>
      <c r="AS4" s="5"/>
      <c r="AT4" s="5"/>
      <c r="AU4" s="5"/>
      <c r="AV4" s="5"/>
    </row>
    <row r="5" spans="1:48" s="3" customFormat="1" ht="15.75" x14ac:dyDescent="0.25">
      <c r="A5" s="208"/>
      <c r="B5" s="284"/>
      <c r="C5" s="230" t="s">
        <v>268</v>
      </c>
      <c r="D5" s="218"/>
      <c r="E5" s="230" t="s">
        <v>265</v>
      </c>
      <c r="F5" s="208"/>
      <c r="M5" s="13"/>
      <c r="N5" s="13"/>
      <c r="O5" s="13"/>
      <c r="P5" s="13"/>
      <c r="Q5" s="13"/>
      <c r="R5" s="13"/>
      <c r="S5" s="5"/>
      <c r="T5" s="5"/>
      <c r="U5" s="5"/>
      <c r="V5" s="5"/>
      <c r="W5" s="5"/>
      <c r="X5" s="5"/>
      <c r="Y5" s="5"/>
      <c r="Z5" s="5"/>
      <c r="AA5" s="5"/>
      <c r="AB5" s="5"/>
      <c r="AC5" s="5"/>
      <c r="AD5" s="5"/>
      <c r="AE5" s="5"/>
      <c r="AF5" s="5"/>
      <c r="AG5" s="5"/>
      <c r="AH5" s="5"/>
      <c r="AI5" s="13"/>
      <c r="AJ5" s="13"/>
      <c r="AK5" s="13"/>
      <c r="AL5" s="13"/>
      <c r="AM5" s="5"/>
      <c r="AN5" s="5"/>
      <c r="AO5" s="5"/>
      <c r="AP5" s="5"/>
      <c r="AQ5" s="5"/>
      <c r="AR5" s="5"/>
      <c r="AS5" s="5"/>
      <c r="AT5" s="5"/>
      <c r="AU5" s="5"/>
      <c r="AV5" s="5"/>
    </row>
    <row r="6" spans="1:48" s="3" customFormat="1" ht="15.75" x14ac:dyDescent="0.25">
      <c r="A6" s="208"/>
      <c r="B6" s="220"/>
      <c r="C6" s="282"/>
      <c r="D6" s="219"/>
      <c r="E6" s="228" t="s">
        <v>266</v>
      </c>
      <c r="F6" s="208"/>
      <c r="M6" s="13"/>
      <c r="N6" s="13"/>
      <c r="O6" s="13"/>
      <c r="P6" s="13"/>
      <c r="Q6" s="13"/>
      <c r="R6" s="13"/>
      <c r="S6" s="5"/>
      <c r="T6" s="5"/>
      <c r="U6" s="5"/>
      <c r="V6" s="5"/>
      <c r="W6" s="5"/>
      <c r="X6" s="5"/>
      <c r="Y6" s="5"/>
      <c r="Z6" s="5"/>
      <c r="AA6" s="5"/>
      <c r="AB6" s="5"/>
      <c r="AC6" s="5"/>
      <c r="AD6" s="5"/>
      <c r="AE6" s="5"/>
      <c r="AF6" s="5"/>
      <c r="AG6" s="5"/>
      <c r="AH6" s="5"/>
      <c r="AI6" s="13"/>
      <c r="AJ6" s="13"/>
      <c r="AK6" s="13"/>
      <c r="AL6" s="13"/>
      <c r="AM6" s="5"/>
      <c r="AN6" s="5"/>
      <c r="AO6" s="5"/>
      <c r="AP6" s="5"/>
      <c r="AQ6" s="5"/>
      <c r="AR6" s="5"/>
      <c r="AS6" s="5"/>
      <c r="AT6" s="5"/>
      <c r="AU6" s="5"/>
      <c r="AV6" s="5"/>
    </row>
    <row r="7" spans="1:48" s="3" customFormat="1" ht="15.75" x14ac:dyDescent="0.25">
      <c r="A7" s="208"/>
      <c r="B7" s="220"/>
      <c r="C7" s="283"/>
      <c r="D7" s="224"/>
      <c r="E7" s="230" t="s">
        <v>267</v>
      </c>
      <c r="F7" s="208"/>
      <c r="M7" s="13"/>
      <c r="N7" s="13"/>
      <c r="O7" s="13"/>
      <c r="P7" s="13"/>
      <c r="Q7" s="13"/>
      <c r="R7" s="13"/>
      <c r="S7" s="5"/>
      <c r="T7" s="5"/>
      <c r="U7" s="5"/>
      <c r="V7" s="5"/>
      <c r="W7" s="5"/>
      <c r="X7" s="5"/>
      <c r="Y7" s="5"/>
      <c r="Z7" s="5"/>
      <c r="AA7" s="5"/>
      <c r="AB7" s="5"/>
      <c r="AC7" s="5"/>
      <c r="AD7" s="5"/>
      <c r="AE7" s="5"/>
      <c r="AF7" s="5"/>
      <c r="AG7" s="5"/>
      <c r="AH7" s="5"/>
      <c r="AI7" s="13"/>
      <c r="AJ7" s="13"/>
      <c r="AK7" s="13"/>
      <c r="AL7" s="13"/>
      <c r="AM7" s="5"/>
      <c r="AN7" s="5"/>
      <c r="AO7" s="5"/>
      <c r="AP7" s="5"/>
      <c r="AQ7" s="5"/>
      <c r="AR7" s="5"/>
      <c r="AS7" s="5"/>
      <c r="AT7" s="5"/>
      <c r="AU7" s="5"/>
      <c r="AV7" s="5"/>
    </row>
    <row r="8" spans="1:48" s="3" customFormat="1" ht="15.75" x14ac:dyDescent="0.25">
      <c r="A8" s="208"/>
      <c r="B8" s="220"/>
      <c r="C8" s="282"/>
      <c r="D8" s="222"/>
      <c r="E8" s="228" t="s">
        <v>158</v>
      </c>
      <c r="F8" s="208"/>
      <c r="M8" s="13"/>
      <c r="N8" s="13"/>
      <c r="O8" s="13"/>
      <c r="P8" s="13"/>
      <c r="Q8" s="13"/>
      <c r="R8" s="13"/>
      <c r="S8" s="5"/>
      <c r="T8" s="5"/>
      <c r="U8" s="5"/>
      <c r="V8" s="5"/>
      <c r="W8" s="5"/>
      <c r="X8" s="5"/>
      <c r="Y8" s="5"/>
      <c r="Z8" s="5"/>
      <c r="AA8" s="5"/>
      <c r="AB8" s="5"/>
      <c r="AC8" s="5"/>
      <c r="AD8" s="5"/>
      <c r="AE8" s="5"/>
      <c r="AF8" s="5"/>
      <c r="AG8" s="5"/>
      <c r="AH8" s="5"/>
      <c r="AI8" s="13"/>
      <c r="AJ8" s="13"/>
      <c r="AK8" s="13"/>
      <c r="AL8" s="13"/>
      <c r="AM8" s="5"/>
      <c r="AN8" s="5"/>
      <c r="AO8" s="5"/>
      <c r="AP8" s="5"/>
      <c r="AQ8" s="5"/>
      <c r="AR8" s="5"/>
      <c r="AS8" s="5"/>
      <c r="AT8" s="5"/>
      <c r="AU8" s="5"/>
      <c r="AV8" s="5"/>
    </row>
    <row r="9" spans="1:48" s="3" customFormat="1" ht="15.75" x14ac:dyDescent="0.25">
      <c r="A9" s="208"/>
      <c r="B9" s="208"/>
      <c r="C9" s="208"/>
      <c r="D9" s="208"/>
      <c r="E9" s="208"/>
      <c r="F9" s="208"/>
      <c r="M9" s="13"/>
      <c r="N9" s="13"/>
      <c r="O9" s="13"/>
      <c r="P9" s="13"/>
      <c r="Q9" s="13"/>
      <c r="R9" s="13"/>
      <c r="S9" s="5"/>
      <c r="T9" s="5"/>
      <c r="U9" s="5"/>
      <c r="V9" s="5"/>
      <c r="W9" s="5"/>
      <c r="X9" s="5"/>
      <c r="Y9" s="5"/>
      <c r="Z9" s="5"/>
      <c r="AA9" s="5"/>
      <c r="AB9" s="5"/>
      <c r="AC9" s="5"/>
      <c r="AD9" s="5"/>
      <c r="AE9" s="5"/>
      <c r="AF9" s="5"/>
      <c r="AG9" s="5"/>
      <c r="AH9" s="5"/>
      <c r="AI9" s="13"/>
      <c r="AJ9" s="13"/>
      <c r="AK9" s="13"/>
      <c r="AL9" s="13"/>
      <c r="AM9" s="5"/>
      <c r="AN9" s="5"/>
      <c r="AO9" s="5"/>
      <c r="AP9" s="5"/>
      <c r="AQ9" s="5"/>
      <c r="AR9" s="5"/>
      <c r="AS9" s="5"/>
      <c r="AT9" s="5"/>
      <c r="AU9" s="5"/>
      <c r="AV9" s="5"/>
    </row>
    <row r="10" spans="1:48" s="3" customFormat="1" ht="16.5" thickBot="1" x14ac:dyDescent="0.3">
      <c r="A10" s="1"/>
      <c r="B10" s="1"/>
      <c r="C10" s="11"/>
      <c r="D10" s="12"/>
      <c r="E10" s="12"/>
      <c r="F10" s="36"/>
      <c r="G10" s="143"/>
      <c r="H10" s="143"/>
      <c r="I10" s="143"/>
      <c r="J10" s="143"/>
      <c r="K10" s="143"/>
      <c r="L10" s="143"/>
      <c r="M10" s="28"/>
      <c r="N10" s="28"/>
      <c r="O10" s="28"/>
      <c r="P10" s="28"/>
      <c r="Q10" s="28"/>
      <c r="R10" s="28"/>
      <c r="S10" s="21"/>
      <c r="T10" s="21"/>
      <c r="U10" s="21"/>
      <c r="V10" s="143"/>
      <c r="W10" s="143"/>
      <c r="X10" s="143"/>
      <c r="Y10" s="143"/>
      <c r="Z10" s="143"/>
      <c r="AA10" s="21"/>
      <c r="AB10" s="4"/>
      <c r="AC10" s="4"/>
      <c r="AD10" s="4"/>
      <c r="AE10" s="5"/>
      <c r="AF10" s="5"/>
      <c r="AG10" s="5"/>
      <c r="AH10" s="5"/>
      <c r="AI10" s="13"/>
      <c r="AJ10" s="13"/>
      <c r="AK10" s="13"/>
      <c r="AL10" s="13"/>
      <c r="AM10" s="5"/>
      <c r="AN10" s="5"/>
      <c r="AO10" s="5"/>
      <c r="AP10" s="5"/>
      <c r="AQ10" s="5"/>
      <c r="AR10" s="5"/>
      <c r="AS10" s="5"/>
      <c r="AT10" s="5"/>
      <c r="AU10" s="5"/>
      <c r="AV10" s="5"/>
    </row>
    <row r="11" spans="1:48" s="3" customFormat="1" ht="57.95" customHeight="1" x14ac:dyDescent="0.25">
      <c r="A11" s="310" t="s">
        <v>121</v>
      </c>
      <c r="B11" s="339" t="s">
        <v>122</v>
      </c>
      <c r="C11" s="345" t="s">
        <v>124</v>
      </c>
      <c r="D11" s="342" t="s">
        <v>153</v>
      </c>
      <c r="E11" s="349" t="s">
        <v>154</v>
      </c>
      <c r="F11" s="326" t="s">
        <v>209</v>
      </c>
      <c r="G11" s="362" t="s">
        <v>260</v>
      </c>
      <c r="H11" s="363"/>
      <c r="I11" s="364"/>
      <c r="J11" s="365" t="s">
        <v>261</v>
      </c>
      <c r="K11" s="363"/>
      <c r="L11" s="366"/>
      <c r="M11" s="329" t="s">
        <v>273</v>
      </c>
      <c r="N11" s="320"/>
      <c r="O11" s="330"/>
      <c r="P11" s="319" t="s">
        <v>262</v>
      </c>
      <c r="Q11" s="320"/>
      <c r="R11" s="321"/>
      <c r="S11" s="329" t="s">
        <v>207</v>
      </c>
      <c r="T11" s="320"/>
      <c r="U11" s="330"/>
      <c r="V11" s="319" t="s">
        <v>249</v>
      </c>
      <c r="W11" s="320"/>
      <c r="X11" s="320"/>
      <c r="Y11" s="320"/>
      <c r="Z11" s="321"/>
      <c r="AA11" s="355" t="s">
        <v>254</v>
      </c>
      <c r="AB11" s="356"/>
      <c r="AC11" s="356"/>
      <c r="AD11" s="356"/>
      <c r="AE11" s="356"/>
      <c r="AF11" s="356"/>
      <c r="AG11" s="356"/>
      <c r="AH11" s="356"/>
      <c r="AI11" s="356"/>
      <c r="AJ11" s="356"/>
      <c r="AK11" s="356"/>
      <c r="AL11" s="356"/>
      <c r="AM11" s="356"/>
      <c r="AN11" s="356"/>
      <c r="AO11" s="356"/>
      <c r="AP11" s="356"/>
      <c r="AQ11" s="356"/>
      <c r="AR11" s="356"/>
      <c r="AS11" s="356"/>
      <c r="AT11" s="356"/>
      <c r="AU11" s="356"/>
      <c r="AV11" s="357"/>
    </row>
    <row r="12" spans="1:48" s="3" customFormat="1" ht="89.1" customHeight="1" x14ac:dyDescent="0.25">
      <c r="A12" s="311"/>
      <c r="B12" s="340"/>
      <c r="C12" s="346"/>
      <c r="D12" s="343"/>
      <c r="E12" s="350"/>
      <c r="F12" s="327"/>
      <c r="G12" s="367" t="s">
        <v>257</v>
      </c>
      <c r="H12" s="335" t="s">
        <v>258</v>
      </c>
      <c r="I12" s="369" t="s">
        <v>259</v>
      </c>
      <c r="J12" s="333" t="s">
        <v>257</v>
      </c>
      <c r="K12" s="335" t="s">
        <v>258</v>
      </c>
      <c r="L12" s="313" t="s">
        <v>259</v>
      </c>
      <c r="M12" s="348" t="s">
        <v>0</v>
      </c>
      <c r="N12" s="318"/>
      <c r="O12" s="331" t="s">
        <v>1</v>
      </c>
      <c r="P12" s="317" t="s">
        <v>0</v>
      </c>
      <c r="Q12" s="318"/>
      <c r="R12" s="324" t="s">
        <v>1</v>
      </c>
      <c r="S12" s="358" t="s">
        <v>0</v>
      </c>
      <c r="T12" s="322" t="s">
        <v>1</v>
      </c>
      <c r="U12" s="331" t="s">
        <v>181</v>
      </c>
      <c r="V12" s="352" t="s">
        <v>250</v>
      </c>
      <c r="W12" s="308" t="s">
        <v>251</v>
      </c>
      <c r="X12" s="308" t="s">
        <v>252</v>
      </c>
      <c r="Y12" s="308" t="s">
        <v>253</v>
      </c>
      <c r="Z12" s="315" t="s">
        <v>208</v>
      </c>
      <c r="AA12" s="360" t="s">
        <v>247</v>
      </c>
      <c r="AB12" s="308" t="s">
        <v>248</v>
      </c>
      <c r="AC12" s="308" t="s">
        <v>183</v>
      </c>
      <c r="AD12" s="308" t="s">
        <v>193</v>
      </c>
      <c r="AE12" s="308" t="s">
        <v>184</v>
      </c>
      <c r="AF12" s="308" t="s">
        <v>201</v>
      </c>
      <c r="AG12" s="308" t="s">
        <v>194</v>
      </c>
      <c r="AH12" s="308" t="s">
        <v>185</v>
      </c>
      <c r="AI12" s="308" t="s">
        <v>255</v>
      </c>
      <c r="AJ12" s="308" t="s">
        <v>190</v>
      </c>
      <c r="AK12" s="308" t="s">
        <v>188</v>
      </c>
      <c r="AL12" s="308" t="s">
        <v>198</v>
      </c>
      <c r="AM12" s="308" t="s">
        <v>178</v>
      </c>
      <c r="AN12" s="308" t="s">
        <v>200</v>
      </c>
      <c r="AO12" s="308" t="s">
        <v>189</v>
      </c>
      <c r="AP12" s="308" t="s">
        <v>186</v>
      </c>
      <c r="AQ12" s="308" t="s">
        <v>179</v>
      </c>
      <c r="AR12" s="308" t="s">
        <v>195</v>
      </c>
      <c r="AS12" s="308" t="s">
        <v>233</v>
      </c>
      <c r="AT12" s="308" t="s">
        <v>187</v>
      </c>
      <c r="AU12" s="308" t="s">
        <v>205</v>
      </c>
      <c r="AV12" s="337" t="s">
        <v>199</v>
      </c>
    </row>
    <row r="13" spans="1:48" ht="96.6" customHeight="1" thickBot="1" x14ac:dyDescent="0.3">
      <c r="A13" s="312"/>
      <c r="B13" s="341"/>
      <c r="C13" s="347"/>
      <c r="D13" s="344"/>
      <c r="E13" s="351"/>
      <c r="F13" s="328"/>
      <c r="G13" s="368"/>
      <c r="H13" s="336"/>
      <c r="I13" s="370"/>
      <c r="J13" s="334"/>
      <c r="K13" s="336"/>
      <c r="L13" s="314"/>
      <c r="M13" s="225" t="s">
        <v>206</v>
      </c>
      <c r="N13" s="226" t="s">
        <v>181</v>
      </c>
      <c r="O13" s="332"/>
      <c r="P13" s="227" t="s">
        <v>206</v>
      </c>
      <c r="Q13" s="226" t="s">
        <v>181</v>
      </c>
      <c r="R13" s="325"/>
      <c r="S13" s="359"/>
      <c r="T13" s="323"/>
      <c r="U13" s="332"/>
      <c r="V13" s="353"/>
      <c r="W13" s="309"/>
      <c r="X13" s="309"/>
      <c r="Y13" s="309"/>
      <c r="Z13" s="316"/>
      <c r="AA13" s="361"/>
      <c r="AB13" s="309"/>
      <c r="AC13" s="309"/>
      <c r="AD13" s="309"/>
      <c r="AE13" s="309"/>
      <c r="AF13" s="309"/>
      <c r="AG13" s="309"/>
      <c r="AH13" s="309"/>
      <c r="AI13" s="309"/>
      <c r="AJ13" s="309"/>
      <c r="AK13" s="309"/>
      <c r="AL13" s="309"/>
      <c r="AM13" s="309"/>
      <c r="AN13" s="309"/>
      <c r="AO13" s="309"/>
      <c r="AP13" s="309"/>
      <c r="AQ13" s="309"/>
      <c r="AR13" s="309"/>
      <c r="AS13" s="309"/>
      <c r="AT13" s="309"/>
      <c r="AU13" s="309"/>
      <c r="AV13" s="338"/>
    </row>
    <row r="14" spans="1:48" s="10" customFormat="1" ht="91.5" customHeight="1" thickTop="1" x14ac:dyDescent="0.25">
      <c r="A14" s="70">
        <v>1</v>
      </c>
      <c r="B14" s="145" t="s">
        <v>2</v>
      </c>
      <c r="C14" s="146" t="s">
        <v>132</v>
      </c>
      <c r="D14" s="247" t="s">
        <v>156</v>
      </c>
      <c r="E14" s="248" t="s">
        <v>271</v>
      </c>
      <c r="F14" s="250"/>
      <c r="G14" s="181">
        <v>1</v>
      </c>
      <c r="H14" s="182"/>
      <c r="I14" s="183"/>
      <c r="J14" s="184">
        <v>1</v>
      </c>
      <c r="K14" s="182"/>
      <c r="L14" s="265"/>
      <c r="M14" s="209"/>
      <c r="N14" s="210">
        <v>1</v>
      </c>
      <c r="O14" s="211"/>
      <c r="P14" s="212"/>
      <c r="Q14" s="210"/>
      <c r="R14" s="273"/>
      <c r="S14" s="276"/>
      <c r="T14" s="213"/>
      <c r="U14" s="277"/>
      <c r="V14" s="275"/>
      <c r="W14" s="249"/>
      <c r="X14" s="249"/>
      <c r="Y14" s="249"/>
      <c r="Z14" s="25"/>
      <c r="AA14" s="200"/>
      <c r="AB14" s="197"/>
      <c r="AC14" s="197">
        <v>1</v>
      </c>
      <c r="AD14" s="197"/>
      <c r="AE14" s="24"/>
      <c r="AF14" s="24"/>
      <c r="AG14" s="24"/>
      <c r="AH14" s="24">
        <v>1</v>
      </c>
      <c r="AI14" s="24"/>
      <c r="AJ14" s="24"/>
      <c r="AK14" s="24"/>
      <c r="AL14" s="24"/>
      <c r="AM14" s="24"/>
      <c r="AN14" s="24"/>
      <c r="AO14" s="24"/>
      <c r="AP14" s="24"/>
      <c r="AQ14" s="24"/>
      <c r="AR14" s="24"/>
      <c r="AS14" s="24"/>
      <c r="AT14" s="24"/>
      <c r="AU14" s="24"/>
      <c r="AV14" s="30"/>
    </row>
    <row r="15" spans="1:48" s="10" customFormat="1" ht="105" x14ac:dyDescent="0.25">
      <c r="A15" s="71">
        <v>2</v>
      </c>
      <c r="B15" s="147" t="s">
        <v>3</v>
      </c>
      <c r="C15" s="148" t="s">
        <v>133</v>
      </c>
      <c r="D15" s="217" t="s">
        <v>155</v>
      </c>
      <c r="E15" s="215" t="s">
        <v>270</v>
      </c>
      <c r="F15" s="251"/>
      <c r="G15" s="185"/>
      <c r="H15" s="186"/>
      <c r="I15" s="187">
        <v>1</v>
      </c>
      <c r="J15" s="188"/>
      <c r="K15" s="186"/>
      <c r="L15" s="266">
        <v>1</v>
      </c>
      <c r="M15" s="149"/>
      <c r="N15" s="150"/>
      <c r="O15" s="151">
        <v>1</v>
      </c>
      <c r="P15" s="152"/>
      <c r="Q15" s="150"/>
      <c r="R15" s="172">
        <v>1</v>
      </c>
      <c r="S15" s="278"/>
      <c r="T15" s="153">
        <v>1</v>
      </c>
      <c r="U15" s="279"/>
      <c r="V15" s="157"/>
      <c r="W15" s="14"/>
      <c r="X15" s="14"/>
      <c r="Y15" s="14"/>
      <c r="Z15" s="26"/>
      <c r="AA15" s="201"/>
      <c r="AB15" s="196">
        <v>1</v>
      </c>
      <c r="AC15" s="196">
        <v>1</v>
      </c>
      <c r="AD15" s="196"/>
      <c r="AE15" s="37"/>
      <c r="AF15" s="37"/>
      <c r="AG15" s="37"/>
      <c r="AH15" s="37"/>
      <c r="AI15" s="37"/>
      <c r="AJ15" s="37"/>
      <c r="AK15" s="37"/>
      <c r="AL15" s="37"/>
      <c r="AM15" s="37"/>
      <c r="AN15" s="37"/>
      <c r="AO15" s="37"/>
      <c r="AP15" s="37"/>
      <c r="AQ15" s="37"/>
      <c r="AR15" s="37"/>
      <c r="AS15" s="37"/>
      <c r="AT15" s="37"/>
      <c r="AU15" s="37"/>
      <c r="AV15" s="22"/>
    </row>
    <row r="16" spans="1:48" s="10" customFormat="1" ht="15.75" x14ac:dyDescent="0.25">
      <c r="A16" s="71">
        <v>3</v>
      </c>
      <c r="B16" s="285" t="s">
        <v>4</v>
      </c>
      <c r="C16" s="155" t="s">
        <v>127</v>
      </c>
      <c r="D16" s="231" t="s">
        <v>157</v>
      </c>
      <c r="E16" s="232"/>
      <c r="F16" s="159"/>
      <c r="G16" s="15">
        <v>1</v>
      </c>
      <c r="H16" s="189"/>
      <c r="I16" s="190"/>
      <c r="J16" s="191">
        <v>1</v>
      </c>
      <c r="K16" s="189"/>
      <c r="L16" s="267"/>
      <c r="M16" s="71"/>
      <c r="N16" s="14"/>
      <c r="O16" s="156"/>
      <c r="P16" s="157"/>
      <c r="Q16" s="14"/>
      <c r="R16" s="26"/>
      <c r="S16" s="280"/>
      <c r="T16" s="154"/>
      <c r="U16" s="281"/>
      <c r="V16" s="157"/>
      <c r="W16" s="14"/>
      <c r="X16" s="14"/>
      <c r="Y16" s="14"/>
      <c r="Z16" s="26"/>
      <c r="AA16" s="202"/>
      <c r="AB16" s="196"/>
      <c r="AC16" s="196"/>
      <c r="AD16" s="196"/>
      <c r="AE16" s="37"/>
      <c r="AF16" s="37"/>
      <c r="AG16" s="37"/>
      <c r="AH16" s="37"/>
      <c r="AI16" s="37"/>
      <c r="AJ16" s="37"/>
      <c r="AK16" s="37"/>
      <c r="AL16" s="37"/>
      <c r="AM16" s="37"/>
      <c r="AN16" s="37"/>
      <c r="AO16" s="37"/>
      <c r="AP16" s="37"/>
      <c r="AQ16" s="37"/>
      <c r="AR16" s="37"/>
      <c r="AS16" s="37"/>
      <c r="AT16" s="37"/>
      <c r="AU16" s="37"/>
      <c r="AV16" s="22"/>
    </row>
    <row r="17" spans="1:48" s="10" customFormat="1" ht="150" x14ac:dyDescent="0.25">
      <c r="A17" s="71">
        <v>4</v>
      </c>
      <c r="B17" s="285" t="s">
        <v>5</v>
      </c>
      <c r="C17" s="148" t="s">
        <v>128</v>
      </c>
      <c r="D17" s="223" t="s">
        <v>156</v>
      </c>
      <c r="E17" s="215" t="s">
        <v>272</v>
      </c>
      <c r="F17" s="251"/>
      <c r="G17" s="185"/>
      <c r="H17" s="186">
        <v>1</v>
      </c>
      <c r="I17" s="187"/>
      <c r="J17" s="188">
        <v>1</v>
      </c>
      <c r="K17" s="186"/>
      <c r="L17" s="266"/>
      <c r="M17" s="149"/>
      <c r="N17" s="150"/>
      <c r="O17" s="151"/>
      <c r="P17" s="152">
        <v>1</v>
      </c>
      <c r="Q17" s="150"/>
      <c r="R17" s="172"/>
      <c r="S17" s="278">
        <v>1</v>
      </c>
      <c r="T17" s="153"/>
      <c r="U17" s="279"/>
      <c r="V17" s="157"/>
      <c r="W17" s="14"/>
      <c r="X17" s="14"/>
      <c r="Y17" s="14"/>
      <c r="Z17" s="26"/>
      <c r="AA17" s="201"/>
      <c r="AB17" s="196">
        <v>1</v>
      </c>
      <c r="AC17" s="196">
        <v>1</v>
      </c>
      <c r="AD17" s="196"/>
      <c r="AE17" s="37"/>
      <c r="AF17" s="37"/>
      <c r="AG17" s="37"/>
      <c r="AH17" s="37"/>
      <c r="AI17" s="37"/>
      <c r="AJ17" s="37"/>
      <c r="AK17" s="37"/>
      <c r="AL17" s="37"/>
      <c r="AM17" s="37"/>
      <c r="AN17" s="37"/>
      <c r="AO17" s="37"/>
      <c r="AP17" s="37"/>
      <c r="AQ17" s="37"/>
      <c r="AR17" s="37"/>
      <c r="AS17" s="37"/>
      <c r="AT17" s="37"/>
      <c r="AU17" s="37"/>
      <c r="AV17" s="22"/>
    </row>
    <row r="18" spans="1:48" s="10" customFormat="1" ht="105" x14ac:dyDescent="0.25">
      <c r="A18" s="71">
        <v>5</v>
      </c>
      <c r="B18" s="147" t="s">
        <v>6</v>
      </c>
      <c r="C18" s="148" t="s">
        <v>129</v>
      </c>
      <c r="D18" s="223" t="s">
        <v>156</v>
      </c>
      <c r="E18" s="215" t="s">
        <v>274</v>
      </c>
      <c r="F18" s="251"/>
      <c r="G18" s="185">
        <v>1</v>
      </c>
      <c r="H18" s="186"/>
      <c r="I18" s="187"/>
      <c r="J18" s="188">
        <v>1</v>
      </c>
      <c r="K18" s="186"/>
      <c r="L18" s="266"/>
      <c r="M18" s="149"/>
      <c r="N18" s="150"/>
      <c r="O18" s="151">
        <v>1</v>
      </c>
      <c r="P18" s="152"/>
      <c r="Q18" s="150"/>
      <c r="R18" s="172"/>
      <c r="S18" s="149"/>
      <c r="T18" s="150">
        <v>1</v>
      </c>
      <c r="U18" s="151"/>
      <c r="V18" s="157">
        <v>1</v>
      </c>
      <c r="W18" s="14">
        <v>1</v>
      </c>
      <c r="X18" s="14"/>
      <c r="Y18" s="14"/>
      <c r="Z18" s="26"/>
      <c r="AA18" s="203"/>
      <c r="AB18" s="37"/>
      <c r="AC18" s="37"/>
      <c r="AD18" s="37"/>
      <c r="AE18" s="37"/>
      <c r="AF18" s="37"/>
      <c r="AG18" s="37"/>
      <c r="AH18" s="37"/>
      <c r="AI18" s="37"/>
      <c r="AJ18" s="37"/>
      <c r="AK18" s="37"/>
      <c r="AL18" s="37"/>
      <c r="AM18" s="37"/>
      <c r="AN18" s="37"/>
      <c r="AO18" s="37"/>
      <c r="AP18" s="37"/>
      <c r="AQ18" s="37"/>
      <c r="AR18" s="37"/>
      <c r="AS18" s="37"/>
      <c r="AT18" s="37"/>
      <c r="AU18" s="37"/>
      <c r="AV18" s="22"/>
    </row>
    <row r="19" spans="1:48" s="10" customFormat="1" ht="75" x14ac:dyDescent="0.25">
      <c r="A19" s="71">
        <v>6</v>
      </c>
      <c r="B19" s="147" t="s">
        <v>7</v>
      </c>
      <c r="C19" s="148" t="s">
        <v>130</v>
      </c>
      <c r="D19" s="223" t="s">
        <v>156</v>
      </c>
      <c r="E19" s="233" t="s">
        <v>182</v>
      </c>
      <c r="F19" s="252"/>
      <c r="G19" s="185">
        <v>1</v>
      </c>
      <c r="H19" s="186"/>
      <c r="I19" s="187"/>
      <c r="J19" s="188">
        <v>1</v>
      </c>
      <c r="K19" s="186"/>
      <c r="L19" s="266"/>
      <c r="M19" s="149"/>
      <c r="N19" s="150"/>
      <c r="O19" s="151"/>
      <c r="P19" s="152"/>
      <c r="Q19" s="150"/>
      <c r="R19" s="172"/>
      <c r="S19" s="149"/>
      <c r="T19" s="150"/>
      <c r="U19" s="151"/>
      <c r="V19" s="157"/>
      <c r="W19" s="14"/>
      <c r="X19" s="14"/>
      <c r="Y19" s="14"/>
      <c r="Z19" s="26"/>
      <c r="AA19" s="203"/>
      <c r="AB19" s="37"/>
      <c r="AC19" s="37"/>
      <c r="AD19" s="37"/>
      <c r="AE19" s="37"/>
      <c r="AF19" s="37"/>
      <c r="AG19" s="37"/>
      <c r="AH19" s="37"/>
      <c r="AI19" s="37"/>
      <c r="AJ19" s="37"/>
      <c r="AK19" s="37"/>
      <c r="AL19" s="37"/>
      <c r="AM19" s="37"/>
      <c r="AN19" s="37"/>
      <c r="AO19" s="37"/>
      <c r="AP19" s="37"/>
      <c r="AQ19" s="37"/>
      <c r="AR19" s="37"/>
      <c r="AS19" s="37"/>
      <c r="AT19" s="37"/>
      <c r="AU19" s="37"/>
      <c r="AV19" s="22"/>
    </row>
    <row r="20" spans="1:48" s="10" customFormat="1" ht="60" x14ac:dyDescent="0.25">
      <c r="A20" s="71">
        <v>7</v>
      </c>
      <c r="B20" s="286" t="s">
        <v>8</v>
      </c>
      <c r="C20" s="148" t="s">
        <v>129</v>
      </c>
      <c r="D20" s="223" t="s">
        <v>156</v>
      </c>
      <c r="E20" s="215" t="s">
        <v>191</v>
      </c>
      <c r="F20" s="251"/>
      <c r="G20" s="185">
        <v>1</v>
      </c>
      <c r="H20" s="186"/>
      <c r="I20" s="187"/>
      <c r="J20" s="188">
        <v>1</v>
      </c>
      <c r="K20" s="186"/>
      <c r="L20" s="266"/>
      <c r="M20" s="149"/>
      <c r="N20" s="150">
        <v>1</v>
      </c>
      <c r="O20" s="151"/>
      <c r="P20" s="152"/>
      <c r="Q20" s="150"/>
      <c r="R20" s="172"/>
      <c r="S20" s="149"/>
      <c r="T20" s="150"/>
      <c r="U20" s="151"/>
      <c r="V20" s="157"/>
      <c r="W20" s="14">
        <v>1</v>
      </c>
      <c r="X20" s="14"/>
      <c r="Y20" s="14"/>
      <c r="Z20" s="26"/>
      <c r="AA20" s="203"/>
      <c r="AB20" s="37"/>
      <c r="AC20" s="37"/>
      <c r="AD20" s="37"/>
      <c r="AE20" s="37"/>
      <c r="AF20" s="37"/>
      <c r="AG20" s="37"/>
      <c r="AH20" s="37"/>
      <c r="AI20" s="37"/>
      <c r="AJ20" s="37"/>
      <c r="AK20" s="37"/>
      <c r="AL20" s="37"/>
      <c r="AM20" s="37"/>
      <c r="AN20" s="37"/>
      <c r="AO20" s="37"/>
      <c r="AP20" s="37"/>
      <c r="AQ20" s="37"/>
      <c r="AR20" s="37"/>
      <c r="AS20" s="37"/>
      <c r="AT20" s="37"/>
      <c r="AU20" s="37"/>
      <c r="AV20" s="22"/>
    </row>
    <row r="21" spans="1:48" s="10" customFormat="1" ht="90" x14ac:dyDescent="0.25">
      <c r="A21" s="71">
        <v>8</v>
      </c>
      <c r="B21" s="286" t="s">
        <v>9</v>
      </c>
      <c r="C21" s="155" t="s">
        <v>131</v>
      </c>
      <c r="D21" s="223" t="s">
        <v>156</v>
      </c>
      <c r="E21" s="215" t="s">
        <v>275</v>
      </c>
      <c r="F21" s="251"/>
      <c r="G21" s="185"/>
      <c r="H21" s="186">
        <v>1</v>
      </c>
      <c r="I21" s="187"/>
      <c r="J21" s="188"/>
      <c r="K21" s="186">
        <v>1</v>
      </c>
      <c r="L21" s="266"/>
      <c r="M21" s="149"/>
      <c r="N21" s="150">
        <v>1</v>
      </c>
      <c r="O21" s="151"/>
      <c r="P21" s="152"/>
      <c r="Q21" s="150"/>
      <c r="R21" s="172">
        <v>1</v>
      </c>
      <c r="S21" s="149"/>
      <c r="T21" s="150"/>
      <c r="U21" s="151"/>
      <c r="V21" s="157"/>
      <c r="W21" s="14"/>
      <c r="X21" s="14"/>
      <c r="Y21" s="14"/>
      <c r="Z21" s="26"/>
      <c r="AA21" s="203"/>
      <c r="AB21" s="37"/>
      <c r="AC21" s="37"/>
      <c r="AD21" s="37"/>
      <c r="AE21" s="37"/>
      <c r="AF21" s="37"/>
      <c r="AG21" s="37"/>
      <c r="AH21" s="37"/>
      <c r="AI21" s="37"/>
      <c r="AJ21" s="37"/>
      <c r="AK21" s="37">
        <v>1</v>
      </c>
      <c r="AL21" s="37"/>
      <c r="AM21" s="37"/>
      <c r="AN21" s="37"/>
      <c r="AO21" s="37"/>
      <c r="AP21" s="37"/>
      <c r="AQ21" s="37"/>
      <c r="AR21" s="37"/>
      <c r="AS21" s="37"/>
      <c r="AT21" s="37"/>
      <c r="AU21" s="37"/>
      <c r="AV21" s="22"/>
    </row>
    <row r="22" spans="1:48" s="10" customFormat="1" ht="180" x14ac:dyDescent="0.25">
      <c r="A22" s="71">
        <v>9</v>
      </c>
      <c r="B22" s="158" t="s">
        <v>10</v>
      </c>
      <c r="C22" s="155" t="s">
        <v>129</v>
      </c>
      <c r="D22" s="223" t="s">
        <v>156</v>
      </c>
      <c r="E22" s="215" t="s">
        <v>269</v>
      </c>
      <c r="F22" s="251"/>
      <c r="G22" s="185"/>
      <c r="H22" s="186">
        <v>1</v>
      </c>
      <c r="I22" s="187"/>
      <c r="J22" s="188"/>
      <c r="K22" s="186">
        <v>1</v>
      </c>
      <c r="L22" s="266"/>
      <c r="M22" s="149"/>
      <c r="N22" s="150"/>
      <c r="O22" s="151"/>
      <c r="P22" s="152"/>
      <c r="Q22" s="150"/>
      <c r="R22" s="172">
        <v>1</v>
      </c>
      <c r="S22" s="149"/>
      <c r="T22" s="150">
        <v>1</v>
      </c>
      <c r="U22" s="151"/>
      <c r="V22" s="157"/>
      <c r="W22" s="14"/>
      <c r="X22" s="14"/>
      <c r="Y22" s="14"/>
      <c r="Z22" s="26"/>
      <c r="AA22" s="203"/>
      <c r="AB22" s="37"/>
      <c r="AC22" s="37"/>
      <c r="AD22" s="37"/>
      <c r="AE22" s="37"/>
      <c r="AF22" s="37"/>
      <c r="AG22" s="37"/>
      <c r="AH22" s="37">
        <v>1</v>
      </c>
      <c r="AI22" s="37"/>
      <c r="AJ22" s="37"/>
      <c r="AK22" s="37">
        <v>1</v>
      </c>
      <c r="AL22" s="37"/>
      <c r="AM22" s="37"/>
      <c r="AN22" s="37"/>
      <c r="AO22" s="37"/>
      <c r="AP22" s="37"/>
      <c r="AQ22" s="37"/>
      <c r="AR22" s="37"/>
      <c r="AS22" s="37"/>
      <c r="AT22" s="37"/>
      <c r="AU22" s="37"/>
      <c r="AV22" s="22"/>
    </row>
    <row r="23" spans="1:48" s="10" customFormat="1" ht="135.75" customHeight="1" x14ac:dyDescent="0.25">
      <c r="A23" s="71">
        <v>10</v>
      </c>
      <c r="B23" s="147" t="s">
        <v>11</v>
      </c>
      <c r="C23" s="155" t="s">
        <v>131</v>
      </c>
      <c r="D23" s="217" t="s">
        <v>155</v>
      </c>
      <c r="E23" s="233" t="s">
        <v>276</v>
      </c>
      <c r="F23" s="252"/>
      <c r="G23" s="185"/>
      <c r="H23" s="186"/>
      <c r="I23" s="187">
        <v>1</v>
      </c>
      <c r="J23" s="188"/>
      <c r="K23" s="186"/>
      <c r="L23" s="266">
        <v>1</v>
      </c>
      <c r="M23" s="149"/>
      <c r="N23" s="150"/>
      <c r="O23" s="151">
        <v>1</v>
      </c>
      <c r="P23" s="152"/>
      <c r="Q23" s="150"/>
      <c r="R23" s="172">
        <v>1</v>
      </c>
      <c r="S23" s="149">
        <v>1</v>
      </c>
      <c r="T23" s="150"/>
      <c r="U23" s="151"/>
      <c r="V23" s="157"/>
      <c r="W23" s="14"/>
      <c r="X23" s="14"/>
      <c r="Y23" s="14"/>
      <c r="Z23" s="26"/>
      <c r="AA23" s="203"/>
      <c r="AB23" s="37">
        <v>1</v>
      </c>
      <c r="AC23" s="37">
        <v>1</v>
      </c>
      <c r="AD23" s="37"/>
      <c r="AE23" s="37"/>
      <c r="AF23" s="37"/>
      <c r="AG23" s="37"/>
      <c r="AH23" s="37"/>
      <c r="AI23" s="37"/>
      <c r="AJ23" s="37"/>
      <c r="AK23" s="37"/>
      <c r="AL23" s="37"/>
      <c r="AM23" s="37"/>
      <c r="AN23" s="37"/>
      <c r="AO23" s="37"/>
      <c r="AP23" s="37"/>
      <c r="AQ23" s="37"/>
      <c r="AR23" s="37"/>
      <c r="AS23" s="37"/>
      <c r="AT23" s="37"/>
      <c r="AU23" s="37"/>
      <c r="AV23" s="22"/>
    </row>
    <row r="24" spans="1:48" s="10" customFormat="1" ht="306.75" customHeight="1" x14ac:dyDescent="0.25">
      <c r="A24" s="71">
        <v>11</v>
      </c>
      <c r="B24" s="147" t="s">
        <v>12</v>
      </c>
      <c r="C24" s="148" t="s">
        <v>133</v>
      </c>
      <c r="D24" s="217" t="s">
        <v>155</v>
      </c>
      <c r="E24" s="234" t="s">
        <v>277</v>
      </c>
      <c r="F24" s="253"/>
      <c r="G24" s="185"/>
      <c r="H24" s="186"/>
      <c r="I24" s="187">
        <v>1</v>
      </c>
      <c r="J24" s="188"/>
      <c r="K24" s="186"/>
      <c r="L24" s="266">
        <v>1</v>
      </c>
      <c r="M24" s="149"/>
      <c r="N24" s="150"/>
      <c r="O24" s="151">
        <v>1</v>
      </c>
      <c r="P24" s="152"/>
      <c r="Q24" s="150"/>
      <c r="R24" s="172">
        <v>1</v>
      </c>
      <c r="S24" s="71"/>
      <c r="T24" s="14">
        <v>1</v>
      </c>
      <c r="U24" s="156"/>
      <c r="V24" s="157"/>
      <c r="W24" s="14"/>
      <c r="X24" s="14"/>
      <c r="Y24" s="14"/>
      <c r="Z24" s="26"/>
      <c r="AA24" s="23">
        <v>1</v>
      </c>
      <c r="AB24" s="37">
        <v>1</v>
      </c>
      <c r="AC24" s="37">
        <v>1</v>
      </c>
      <c r="AD24" s="37"/>
      <c r="AE24" s="37"/>
      <c r="AF24" s="37"/>
      <c r="AG24" s="37"/>
      <c r="AH24" s="37"/>
      <c r="AI24" s="37"/>
      <c r="AJ24" s="37"/>
      <c r="AK24" s="37"/>
      <c r="AL24" s="37"/>
      <c r="AM24" s="37">
        <v>1</v>
      </c>
      <c r="AN24" s="37"/>
      <c r="AO24" s="37"/>
      <c r="AP24" s="37"/>
      <c r="AQ24" s="37"/>
      <c r="AR24" s="37"/>
      <c r="AS24" s="37"/>
      <c r="AT24" s="37"/>
      <c r="AU24" s="37"/>
      <c r="AV24" s="22"/>
    </row>
    <row r="25" spans="1:48" s="10" customFormat="1" ht="315" x14ac:dyDescent="0.25">
      <c r="A25" s="71">
        <v>12</v>
      </c>
      <c r="B25" s="147" t="s">
        <v>13</v>
      </c>
      <c r="C25" s="155" t="s">
        <v>134</v>
      </c>
      <c r="D25" s="221" t="s">
        <v>158</v>
      </c>
      <c r="E25" s="215" t="s">
        <v>220</v>
      </c>
      <c r="F25" s="254" t="s">
        <v>234</v>
      </c>
      <c r="G25" s="185"/>
      <c r="H25" s="186"/>
      <c r="I25" s="187">
        <v>1</v>
      </c>
      <c r="J25" s="188">
        <v>1</v>
      </c>
      <c r="K25" s="186"/>
      <c r="L25" s="266"/>
      <c r="M25" s="149"/>
      <c r="N25" s="150"/>
      <c r="O25" s="151">
        <v>1</v>
      </c>
      <c r="P25" s="152"/>
      <c r="Q25" s="150"/>
      <c r="R25" s="172">
        <v>1</v>
      </c>
      <c r="S25" s="149">
        <v>1</v>
      </c>
      <c r="T25" s="150"/>
      <c r="U25" s="151"/>
      <c r="V25" s="157"/>
      <c r="W25" s="14"/>
      <c r="X25" s="14"/>
      <c r="Y25" s="14"/>
      <c r="Z25" s="26"/>
      <c r="AA25" s="203"/>
      <c r="AB25" s="37">
        <v>1</v>
      </c>
      <c r="AC25" s="37"/>
      <c r="AD25" s="37"/>
      <c r="AE25" s="37"/>
      <c r="AF25" s="37"/>
      <c r="AG25" s="37"/>
      <c r="AH25" s="37">
        <v>1</v>
      </c>
      <c r="AI25" s="37"/>
      <c r="AJ25" s="37"/>
      <c r="AK25" s="37"/>
      <c r="AL25" s="37"/>
      <c r="AM25" s="37">
        <v>1</v>
      </c>
      <c r="AN25" s="37"/>
      <c r="AO25" s="37">
        <v>1</v>
      </c>
      <c r="AP25" s="37"/>
      <c r="AQ25" s="37"/>
      <c r="AR25" s="37"/>
      <c r="AS25" s="37"/>
      <c r="AT25" s="37"/>
      <c r="AU25" s="37"/>
      <c r="AV25" s="22"/>
    </row>
    <row r="26" spans="1:48" s="10" customFormat="1" ht="90" x14ac:dyDescent="0.25">
      <c r="A26" s="71">
        <v>13</v>
      </c>
      <c r="B26" s="147" t="s">
        <v>14</v>
      </c>
      <c r="C26" s="155" t="s">
        <v>135</v>
      </c>
      <c r="D26" s="223" t="s">
        <v>156</v>
      </c>
      <c r="E26" s="215" t="s">
        <v>159</v>
      </c>
      <c r="F26" s="255"/>
      <c r="G26" s="185"/>
      <c r="H26" s="186"/>
      <c r="I26" s="187">
        <v>1</v>
      </c>
      <c r="J26" s="188">
        <v>1</v>
      </c>
      <c r="K26" s="186"/>
      <c r="L26" s="266"/>
      <c r="M26" s="149"/>
      <c r="N26" s="150"/>
      <c r="O26" s="151">
        <v>1</v>
      </c>
      <c r="P26" s="152"/>
      <c r="Q26" s="150"/>
      <c r="R26" s="172">
        <v>1</v>
      </c>
      <c r="S26" s="149">
        <v>1</v>
      </c>
      <c r="T26" s="150"/>
      <c r="U26" s="151"/>
      <c r="V26" s="157"/>
      <c r="W26" s="14"/>
      <c r="X26" s="14"/>
      <c r="Y26" s="14"/>
      <c r="Z26" s="26"/>
      <c r="AA26" s="203"/>
      <c r="AB26" s="37">
        <v>1</v>
      </c>
      <c r="AC26" s="37"/>
      <c r="AD26" s="37"/>
      <c r="AE26" s="37"/>
      <c r="AF26" s="37"/>
      <c r="AG26" s="37"/>
      <c r="AH26" s="37"/>
      <c r="AI26" s="37"/>
      <c r="AJ26" s="37"/>
      <c r="AK26" s="37"/>
      <c r="AL26" s="37"/>
      <c r="AM26" s="37"/>
      <c r="AN26" s="37"/>
      <c r="AO26" s="37"/>
      <c r="AP26" s="37"/>
      <c r="AQ26" s="37"/>
      <c r="AR26" s="37"/>
      <c r="AS26" s="37"/>
      <c r="AT26" s="37"/>
      <c r="AU26" s="37"/>
      <c r="AV26" s="22"/>
    </row>
    <row r="27" spans="1:48" s="10" customFormat="1" ht="150" x14ac:dyDescent="0.25">
      <c r="A27" s="71">
        <v>14</v>
      </c>
      <c r="B27" s="286" t="s">
        <v>15</v>
      </c>
      <c r="C27" s="155" t="s">
        <v>136</v>
      </c>
      <c r="D27" s="223" t="s">
        <v>156</v>
      </c>
      <c r="E27" s="215" t="s">
        <v>278</v>
      </c>
      <c r="F27" s="255"/>
      <c r="G27" s="185"/>
      <c r="H27" s="186">
        <v>1</v>
      </c>
      <c r="I27" s="187"/>
      <c r="J27" s="188"/>
      <c r="K27" s="186">
        <v>1</v>
      </c>
      <c r="L27" s="266"/>
      <c r="M27" s="149"/>
      <c r="N27" s="150"/>
      <c r="O27" s="151"/>
      <c r="P27" s="152"/>
      <c r="Q27" s="150"/>
      <c r="R27" s="172"/>
      <c r="S27" s="149"/>
      <c r="T27" s="150"/>
      <c r="U27" s="151"/>
      <c r="V27" s="157"/>
      <c r="W27" s="14"/>
      <c r="X27" s="14"/>
      <c r="Y27" s="14"/>
      <c r="Z27" s="26"/>
      <c r="AA27" s="203"/>
      <c r="AB27" s="37"/>
      <c r="AC27" s="37"/>
      <c r="AD27" s="37">
        <v>1</v>
      </c>
      <c r="AE27" s="37"/>
      <c r="AF27" s="37"/>
      <c r="AG27" s="37"/>
      <c r="AH27" s="37">
        <v>1</v>
      </c>
      <c r="AI27" s="37"/>
      <c r="AJ27" s="37"/>
      <c r="AK27" s="37"/>
      <c r="AL27" s="37"/>
      <c r="AM27" s="37"/>
      <c r="AN27" s="37"/>
      <c r="AO27" s="37"/>
      <c r="AP27" s="37">
        <v>1</v>
      </c>
      <c r="AQ27" s="37"/>
      <c r="AR27" s="37"/>
      <c r="AS27" s="37"/>
      <c r="AT27" s="37"/>
      <c r="AU27" s="37"/>
      <c r="AV27" s="22"/>
    </row>
    <row r="28" spans="1:48" s="10" customFormat="1" ht="60.75" customHeight="1" x14ac:dyDescent="0.25">
      <c r="A28" s="71">
        <v>15</v>
      </c>
      <c r="B28" s="147" t="s">
        <v>16</v>
      </c>
      <c r="C28" s="155" t="s">
        <v>134</v>
      </c>
      <c r="D28" s="223" t="s">
        <v>156</v>
      </c>
      <c r="E28" s="215" t="s">
        <v>160</v>
      </c>
      <c r="F28" s="255"/>
      <c r="G28" s="185"/>
      <c r="H28" s="43">
        <v>1</v>
      </c>
      <c r="I28" s="187"/>
      <c r="J28" s="188">
        <v>1</v>
      </c>
      <c r="K28" s="186"/>
      <c r="L28" s="266"/>
      <c r="M28" s="149"/>
      <c r="N28" s="150"/>
      <c r="O28" s="151">
        <v>1</v>
      </c>
      <c r="P28" s="152">
        <v>1</v>
      </c>
      <c r="Q28" s="150"/>
      <c r="R28" s="172"/>
      <c r="S28" s="149">
        <v>1</v>
      </c>
      <c r="T28" s="150"/>
      <c r="U28" s="151"/>
      <c r="V28" s="157"/>
      <c r="W28" s="14"/>
      <c r="X28" s="14"/>
      <c r="Y28" s="14"/>
      <c r="Z28" s="26"/>
      <c r="AA28" s="203"/>
      <c r="AB28" s="37"/>
      <c r="AC28" s="37"/>
      <c r="AD28" s="37"/>
      <c r="AE28" s="37"/>
      <c r="AF28" s="37"/>
      <c r="AG28" s="37"/>
      <c r="AH28" s="37">
        <v>1</v>
      </c>
      <c r="AI28" s="37"/>
      <c r="AJ28" s="37"/>
      <c r="AK28" s="37"/>
      <c r="AL28" s="37"/>
      <c r="AM28" s="37"/>
      <c r="AN28" s="37"/>
      <c r="AO28" s="37"/>
      <c r="AP28" s="37"/>
      <c r="AQ28" s="37"/>
      <c r="AR28" s="37"/>
      <c r="AS28" s="37"/>
      <c r="AT28" s="37"/>
      <c r="AU28" s="37"/>
      <c r="AV28" s="22"/>
    </row>
    <row r="29" spans="1:48" s="10" customFormat="1" ht="332.25" customHeight="1" x14ac:dyDescent="0.25">
      <c r="A29" s="71">
        <v>16</v>
      </c>
      <c r="B29" s="147" t="s">
        <v>17</v>
      </c>
      <c r="C29" s="148" t="s">
        <v>137</v>
      </c>
      <c r="D29" s="217" t="s">
        <v>155</v>
      </c>
      <c r="E29" s="215" t="s">
        <v>279</v>
      </c>
      <c r="F29" s="251"/>
      <c r="G29" s="185"/>
      <c r="H29" s="186">
        <v>1</v>
      </c>
      <c r="I29" s="187"/>
      <c r="J29" s="188"/>
      <c r="K29" s="186">
        <v>1</v>
      </c>
      <c r="L29" s="266"/>
      <c r="M29" s="149"/>
      <c r="N29" s="150">
        <v>1</v>
      </c>
      <c r="O29" s="151"/>
      <c r="P29" s="152"/>
      <c r="Q29" s="150">
        <v>1</v>
      </c>
      <c r="R29" s="172"/>
      <c r="S29" s="149"/>
      <c r="T29" s="150">
        <v>1</v>
      </c>
      <c r="U29" s="151"/>
      <c r="V29" s="157"/>
      <c r="W29" s="14"/>
      <c r="X29" s="14"/>
      <c r="Y29" s="14"/>
      <c r="Z29" s="26"/>
      <c r="AA29" s="203"/>
      <c r="AB29" s="37">
        <v>1</v>
      </c>
      <c r="AC29" s="37">
        <v>1</v>
      </c>
      <c r="AD29" s="37"/>
      <c r="AE29" s="37"/>
      <c r="AF29" s="37"/>
      <c r="AG29" s="37"/>
      <c r="AH29" s="37"/>
      <c r="AI29" s="37"/>
      <c r="AJ29" s="37"/>
      <c r="AK29" s="37"/>
      <c r="AL29" s="37"/>
      <c r="AM29" s="37"/>
      <c r="AN29" s="37"/>
      <c r="AO29" s="37"/>
      <c r="AP29" s="37"/>
      <c r="AQ29" s="37">
        <v>1</v>
      </c>
      <c r="AR29" s="37"/>
      <c r="AS29" s="37"/>
      <c r="AT29" s="37">
        <v>1</v>
      </c>
      <c r="AU29" s="37"/>
      <c r="AV29" s="22"/>
    </row>
    <row r="30" spans="1:48" s="10" customFormat="1" ht="15.75" x14ac:dyDescent="0.25">
      <c r="A30" s="71">
        <v>17</v>
      </c>
      <c r="B30" s="147" t="s">
        <v>18</v>
      </c>
      <c r="C30" s="155" t="s">
        <v>138</v>
      </c>
      <c r="D30" s="231" t="s">
        <v>157</v>
      </c>
      <c r="E30" s="232"/>
      <c r="F30" s="159"/>
      <c r="G30" s="15">
        <v>1</v>
      </c>
      <c r="H30" s="189"/>
      <c r="I30" s="190"/>
      <c r="J30" s="191">
        <v>1</v>
      </c>
      <c r="K30" s="189"/>
      <c r="L30" s="267"/>
      <c r="M30" s="71"/>
      <c r="N30" s="14"/>
      <c r="O30" s="156"/>
      <c r="P30" s="157"/>
      <c r="Q30" s="14"/>
      <c r="R30" s="26"/>
      <c r="S30" s="71"/>
      <c r="T30" s="14"/>
      <c r="U30" s="156"/>
      <c r="V30" s="157"/>
      <c r="W30" s="14"/>
      <c r="X30" s="14"/>
      <c r="Y30" s="14"/>
      <c r="Z30" s="26"/>
      <c r="AA30" s="23"/>
      <c r="AB30" s="37"/>
      <c r="AC30" s="37"/>
      <c r="AD30" s="37"/>
      <c r="AE30" s="37"/>
      <c r="AF30" s="37"/>
      <c r="AG30" s="37"/>
      <c r="AH30" s="37"/>
      <c r="AI30" s="37"/>
      <c r="AJ30" s="37"/>
      <c r="AK30" s="37"/>
      <c r="AL30" s="37"/>
      <c r="AM30" s="37"/>
      <c r="AN30" s="37"/>
      <c r="AO30" s="37"/>
      <c r="AP30" s="37"/>
      <c r="AQ30" s="37"/>
      <c r="AR30" s="37"/>
      <c r="AS30" s="37"/>
      <c r="AT30" s="37"/>
      <c r="AU30" s="37"/>
      <c r="AV30" s="22"/>
    </row>
    <row r="31" spans="1:48" s="10" customFormat="1" ht="255" x14ac:dyDescent="0.25">
      <c r="A31" s="71">
        <v>18</v>
      </c>
      <c r="B31" s="158" t="s">
        <v>19</v>
      </c>
      <c r="C31" s="148" t="s">
        <v>133</v>
      </c>
      <c r="D31" s="223" t="s">
        <v>156</v>
      </c>
      <c r="E31" s="215" t="s">
        <v>280</v>
      </c>
      <c r="F31" s="251"/>
      <c r="G31" s="185"/>
      <c r="H31" s="43">
        <v>1</v>
      </c>
      <c r="I31" s="187"/>
      <c r="J31" s="188">
        <v>1</v>
      </c>
      <c r="K31" s="186"/>
      <c r="L31" s="266"/>
      <c r="M31" s="149">
        <v>1</v>
      </c>
      <c r="N31" s="150"/>
      <c r="O31" s="151"/>
      <c r="P31" s="152">
        <v>1</v>
      </c>
      <c r="Q31" s="150"/>
      <c r="R31" s="172"/>
      <c r="S31" s="149">
        <v>1</v>
      </c>
      <c r="T31" s="150"/>
      <c r="U31" s="151"/>
      <c r="V31" s="157"/>
      <c r="W31" s="14"/>
      <c r="X31" s="14"/>
      <c r="Y31" s="14"/>
      <c r="Z31" s="26"/>
      <c r="AA31" s="203"/>
      <c r="AB31" s="37">
        <v>1</v>
      </c>
      <c r="AC31" s="37">
        <v>1</v>
      </c>
      <c r="AD31" s="37"/>
      <c r="AE31" s="37"/>
      <c r="AF31" s="37"/>
      <c r="AG31" s="37"/>
      <c r="AH31" s="37"/>
      <c r="AI31" s="37"/>
      <c r="AJ31" s="37"/>
      <c r="AK31" s="37"/>
      <c r="AL31" s="37"/>
      <c r="AM31" s="37"/>
      <c r="AN31" s="37"/>
      <c r="AO31" s="37"/>
      <c r="AP31" s="37"/>
      <c r="AQ31" s="37"/>
      <c r="AR31" s="37"/>
      <c r="AS31" s="37"/>
      <c r="AT31" s="37"/>
      <c r="AU31" s="37"/>
      <c r="AV31" s="22"/>
    </row>
    <row r="32" spans="1:48" s="10" customFormat="1" ht="105.75" customHeight="1" x14ac:dyDescent="0.25">
      <c r="A32" s="71">
        <v>19</v>
      </c>
      <c r="B32" s="147" t="s">
        <v>20</v>
      </c>
      <c r="C32" s="155" t="s">
        <v>139</v>
      </c>
      <c r="D32" s="217" t="s">
        <v>155</v>
      </c>
      <c r="E32" s="215" t="s">
        <v>281</v>
      </c>
      <c r="F32" s="251" t="s">
        <v>221</v>
      </c>
      <c r="G32" s="185"/>
      <c r="H32" s="186">
        <v>1</v>
      </c>
      <c r="I32" s="187"/>
      <c r="J32" s="188"/>
      <c r="K32" s="186">
        <v>1</v>
      </c>
      <c r="L32" s="266"/>
      <c r="M32" s="149"/>
      <c r="N32" s="150"/>
      <c r="O32" s="151"/>
      <c r="P32" s="152"/>
      <c r="Q32" s="150"/>
      <c r="R32" s="172">
        <v>1</v>
      </c>
      <c r="S32" s="149"/>
      <c r="T32" s="150">
        <v>1</v>
      </c>
      <c r="U32" s="151"/>
      <c r="V32" s="157"/>
      <c r="W32" s="14"/>
      <c r="X32" s="14"/>
      <c r="Y32" s="14"/>
      <c r="Z32" s="26"/>
      <c r="AA32" s="203"/>
      <c r="AB32" s="37">
        <v>1</v>
      </c>
      <c r="AC32" s="37"/>
      <c r="AD32" s="37"/>
      <c r="AE32" s="37"/>
      <c r="AF32" s="37"/>
      <c r="AG32" s="37"/>
      <c r="AH32" s="37"/>
      <c r="AI32" s="37"/>
      <c r="AJ32" s="37"/>
      <c r="AK32" s="37"/>
      <c r="AL32" s="37"/>
      <c r="AM32" s="37"/>
      <c r="AN32" s="37"/>
      <c r="AO32" s="37"/>
      <c r="AP32" s="37"/>
      <c r="AQ32" s="37"/>
      <c r="AR32" s="37"/>
      <c r="AS32" s="37"/>
      <c r="AT32" s="37"/>
      <c r="AU32" s="37"/>
      <c r="AV32" s="22"/>
    </row>
    <row r="33" spans="1:48" s="10" customFormat="1" ht="330.75" customHeight="1" x14ac:dyDescent="0.25">
      <c r="A33" s="71">
        <v>20</v>
      </c>
      <c r="B33" s="147" t="s">
        <v>21</v>
      </c>
      <c r="C33" s="155" t="s">
        <v>139</v>
      </c>
      <c r="D33" s="223" t="s">
        <v>156</v>
      </c>
      <c r="E33" s="215" t="s">
        <v>282</v>
      </c>
      <c r="F33" s="251"/>
      <c r="G33" s="185"/>
      <c r="H33" s="186">
        <v>1</v>
      </c>
      <c r="I33" s="187"/>
      <c r="J33" s="188">
        <v>1</v>
      </c>
      <c r="K33" s="186"/>
      <c r="L33" s="266"/>
      <c r="M33" s="149"/>
      <c r="N33" s="150"/>
      <c r="O33" s="151"/>
      <c r="P33" s="152">
        <v>1</v>
      </c>
      <c r="Q33" s="150"/>
      <c r="R33" s="172"/>
      <c r="S33" s="149">
        <v>1</v>
      </c>
      <c r="T33" s="150"/>
      <c r="U33" s="151"/>
      <c r="V33" s="157"/>
      <c r="W33" s="14"/>
      <c r="X33" s="14"/>
      <c r="Y33" s="14"/>
      <c r="Z33" s="26"/>
      <c r="AA33" s="203"/>
      <c r="AB33" s="37">
        <v>1</v>
      </c>
      <c r="AC33" s="37"/>
      <c r="AD33" s="37"/>
      <c r="AE33" s="37"/>
      <c r="AF33" s="37"/>
      <c r="AG33" s="37"/>
      <c r="AH33" s="37"/>
      <c r="AI33" s="37"/>
      <c r="AJ33" s="37"/>
      <c r="AK33" s="37"/>
      <c r="AL33" s="37"/>
      <c r="AM33" s="37"/>
      <c r="AN33" s="37"/>
      <c r="AO33" s="37"/>
      <c r="AP33" s="37"/>
      <c r="AQ33" s="37"/>
      <c r="AR33" s="37"/>
      <c r="AS33" s="37"/>
      <c r="AT33" s="37"/>
      <c r="AU33" s="37"/>
      <c r="AV33" s="22"/>
    </row>
    <row r="34" spans="1:48" s="10" customFormat="1" ht="180" x14ac:dyDescent="0.25">
      <c r="A34" s="71">
        <v>21</v>
      </c>
      <c r="B34" s="286" t="s">
        <v>22</v>
      </c>
      <c r="C34" s="148" t="s">
        <v>133</v>
      </c>
      <c r="D34" s="223" t="s">
        <v>156</v>
      </c>
      <c r="E34" s="214" t="s">
        <v>283</v>
      </c>
      <c r="F34" s="256"/>
      <c r="G34" s="185"/>
      <c r="H34" s="43">
        <v>1</v>
      </c>
      <c r="I34" s="187"/>
      <c r="J34" s="188">
        <v>1</v>
      </c>
      <c r="K34" s="186"/>
      <c r="L34" s="266"/>
      <c r="M34" s="149">
        <v>1</v>
      </c>
      <c r="N34" s="150"/>
      <c r="O34" s="151"/>
      <c r="P34" s="152"/>
      <c r="Q34" s="150">
        <v>1</v>
      </c>
      <c r="R34" s="172"/>
      <c r="S34" s="71"/>
      <c r="T34" s="14"/>
      <c r="U34" s="156"/>
      <c r="V34" s="157"/>
      <c r="W34" s="14"/>
      <c r="X34" s="14"/>
      <c r="Y34" s="14"/>
      <c r="Z34" s="26"/>
      <c r="AA34" s="23"/>
      <c r="AB34" s="37">
        <v>0</v>
      </c>
      <c r="AC34" s="37">
        <v>1</v>
      </c>
      <c r="AD34" s="37"/>
      <c r="AE34" s="37"/>
      <c r="AF34" s="37"/>
      <c r="AG34" s="37"/>
      <c r="AH34" s="37"/>
      <c r="AI34" s="37"/>
      <c r="AJ34" s="37">
        <v>1</v>
      </c>
      <c r="AK34" s="37"/>
      <c r="AL34" s="37"/>
      <c r="AM34" s="37"/>
      <c r="AN34" s="37"/>
      <c r="AO34" s="37"/>
      <c r="AP34" s="37">
        <v>1</v>
      </c>
      <c r="AQ34" s="37"/>
      <c r="AR34" s="37"/>
      <c r="AS34" s="37"/>
      <c r="AT34" s="37"/>
      <c r="AU34" s="37"/>
      <c r="AV34" s="22"/>
    </row>
    <row r="35" spans="1:48" s="10" customFormat="1" ht="259.5" customHeight="1" x14ac:dyDescent="0.25">
      <c r="A35" s="71">
        <v>22</v>
      </c>
      <c r="B35" s="147" t="s">
        <v>23</v>
      </c>
      <c r="C35" s="155" t="s">
        <v>139</v>
      </c>
      <c r="D35" s="217" t="s">
        <v>155</v>
      </c>
      <c r="E35" s="215" t="s">
        <v>284</v>
      </c>
      <c r="F35" s="251"/>
      <c r="G35" s="185"/>
      <c r="H35" s="186">
        <v>1</v>
      </c>
      <c r="I35" s="187"/>
      <c r="J35" s="188"/>
      <c r="K35" s="186">
        <v>1</v>
      </c>
      <c r="L35" s="266"/>
      <c r="M35" s="149"/>
      <c r="N35" s="150"/>
      <c r="O35" s="151">
        <v>1</v>
      </c>
      <c r="P35" s="152"/>
      <c r="Q35" s="150"/>
      <c r="R35" s="172">
        <v>1</v>
      </c>
      <c r="S35" s="149"/>
      <c r="T35" s="150">
        <v>1</v>
      </c>
      <c r="U35" s="151"/>
      <c r="V35" s="157"/>
      <c r="W35" s="14"/>
      <c r="X35" s="14"/>
      <c r="Y35" s="14"/>
      <c r="Z35" s="26"/>
      <c r="AA35" s="203"/>
      <c r="AB35" s="37">
        <v>1</v>
      </c>
      <c r="AC35" s="37"/>
      <c r="AD35" s="37"/>
      <c r="AE35" s="37"/>
      <c r="AF35" s="37"/>
      <c r="AG35" s="37"/>
      <c r="AH35" s="37"/>
      <c r="AI35" s="37"/>
      <c r="AJ35" s="37"/>
      <c r="AK35" s="37"/>
      <c r="AL35" s="37"/>
      <c r="AM35" s="37"/>
      <c r="AN35" s="37"/>
      <c r="AO35" s="37"/>
      <c r="AP35" s="37"/>
      <c r="AQ35" s="37"/>
      <c r="AR35" s="37"/>
      <c r="AS35" s="37"/>
      <c r="AT35" s="37"/>
      <c r="AU35" s="37"/>
      <c r="AV35" s="22"/>
    </row>
    <row r="36" spans="1:48" s="10" customFormat="1" ht="150" x14ac:dyDescent="0.25">
      <c r="A36" s="71">
        <v>23</v>
      </c>
      <c r="B36" s="286" t="s">
        <v>24</v>
      </c>
      <c r="C36" s="155" t="s">
        <v>134</v>
      </c>
      <c r="D36" s="223" t="s">
        <v>156</v>
      </c>
      <c r="E36" s="233" t="s">
        <v>285</v>
      </c>
      <c r="F36" s="252"/>
      <c r="G36" s="185"/>
      <c r="H36" s="186">
        <v>1</v>
      </c>
      <c r="I36" s="187"/>
      <c r="J36" s="188">
        <v>1</v>
      </c>
      <c r="K36" s="186"/>
      <c r="L36" s="266"/>
      <c r="M36" s="149"/>
      <c r="N36" s="150"/>
      <c r="O36" s="151">
        <v>1</v>
      </c>
      <c r="P36" s="152"/>
      <c r="Q36" s="150"/>
      <c r="R36" s="172"/>
      <c r="S36" s="149">
        <v>1</v>
      </c>
      <c r="T36" s="150"/>
      <c r="U36" s="151"/>
      <c r="V36" s="157"/>
      <c r="W36" s="14"/>
      <c r="X36" s="14"/>
      <c r="Y36" s="14"/>
      <c r="Z36" s="26"/>
      <c r="AA36" s="203"/>
      <c r="AB36" s="37"/>
      <c r="AC36" s="37"/>
      <c r="AD36" s="37"/>
      <c r="AE36" s="37">
        <v>1</v>
      </c>
      <c r="AF36" s="37"/>
      <c r="AG36" s="37">
        <v>1</v>
      </c>
      <c r="AH36" s="37"/>
      <c r="AI36" s="37"/>
      <c r="AJ36" s="37"/>
      <c r="AK36" s="37"/>
      <c r="AL36" s="37"/>
      <c r="AM36" s="37"/>
      <c r="AN36" s="37"/>
      <c r="AO36" s="37"/>
      <c r="AP36" s="37">
        <v>1</v>
      </c>
      <c r="AQ36" s="198"/>
      <c r="AR36" s="37"/>
      <c r="AS36" s="37"/>
      <c r="AT36" s="37"/>
      <c r="AU36" s="37"/>
      <c r="AV36" s="22"/>
    </row>
    <row r="37" spans="1:48" s="10" customFormat="1" ht="195.75" customHeight="1" x14ac:dyDescent="0.25">
      <c r="A37" s="71">
        <v>24</v>
      </c>
      <c r="B37" s="147" t="s">
        <v>25</v>
      </c>
      <c r="C37" s="155" t="s">
        <v>134</v>
      </c>
      <c r="D37" s="223" t="s">
        <v>156</v>
      </c>
      <c r="E37" s="215" t="s">
        <v>192</v>
      </c>
      <c r="F37" s="251"/>
      <c r="G37" s="185"/>
      <c r="H37" s="43">
        <v>1</v>
      </c>
      <c r="I37" s="187"/>
      <c r="J37" s="188">
        <v>1</v>
      </c>
      <c r="K37" s="186"/>
      <c r="L37" s="266"/>
      <c r="M37" s="149">
        <v>1</v>
      </c>
      <c r="N37" s="150"/>
      <c r="O37" s="151"/>
      <c r="P37" s="152"/>
      <c r="Q37" s="150">
        <v>1</v>
      </c>
      <c r="R37" s="172"/>
      <c r="S37" s="149"/>
      <c r="T37" s="150"/>
      <c r="U37" s="151"/>
      <c r="V37" s="157"/>
      <c r="W37" s="14"/>
      <c r="X37" s="14"/>
      <c r="Y37" s="14"/>
      <c r="Z37" s="26"/>
      <c r="AA37" s="203"/>
      <c r="AB37" s="37"/>
      <c r="AC37" s="37"/>
      <c r="AD37" s="37"/>
      <c r="AE37" s="37"/>
      <c r="AF37" s="37"/>
      <c r="AG37" s="37"/>
      <c r="AH37" s="37">
        <v>1</v>
      </c>
      <c r="AI37" s="37"/>
      <c r="AJ37" s="37"/>
      <c r="AK37" s="37"/>
      <c r="AL37" s="37"/>
      <c r="AM37" s="37">
        <v>1</v>
      </c>
      <c r="AN37" s="37"/>
      <c r="AO37" s="37"/>
      <c r="AP37" s="37"/>
      <c r="AQ37" s="37"/>
      <c r="AR37" s="37"/>
      <c r="AS37" s="37"/>
      <c r="AT37" s="37"/>
      <c r="AU37" s="37"/>
      <c r="AV37" s="22"/>
    </row>
    <row r="38" spans="1:48" s="10" customFormat="1" ht="15.75" x14ac:dyDescent="0.25">
      <c r="A38" s="71">
        <v>25</v>
      </c>
      <c r="B38" s="286" t="s">
        <v>26</v>
      </c>
      <c r="C38" s="155" t="s">
        <v>145</v>
      </c>
      <c r="D38" s="231" t="s">
        <v>157</v>
      </c>
      <c r="E38" s="232"/>
      <c r="F38" s="159"/>
      <c r="G38" s="15">
        <v>1</v>
      </c>
      <c r="H38" s="189"/>
      <c r="I38" s="190"/>
      <c r="J38" s="191">
        <v>1</v>
      </c>
      <c r="K38" s="189"/>
      <c r="L38" s="267"/>
      <c r="M38" s="71"/>
      <c r="N38" s="14"/>
      <c r="O38" s="156"/>
      <c r="P38" s="157"/>
      <c r="Q38" s="14"/>
      <c r="R38" s="26"/>
      <c r="S38" s="71"/>
      <c r="T38" s="14"/>
      <c r="U38" s="156"/>
      <c r="V38" s="157"/>
      <c r="W38" s="14"/>
      <c r="X38" s="14"/>
      <c r="Y38" s="14"/>
      <c r="Z38" s="26"/>
      <c r="AA38" s="23"/>
      <c r="AB38" s="37"/>
      <c r="AC38" s="37"/>
      <c r="AD38" s="37"/>
      <c r="AE38" s="37"/>
      <c r="AF38" s="37"/>
      <c r="AG38" s="37"/>
      <c r="AH38" s="37"/>
      <c r="AI38" s="37"/>
      <c r="AJ38" s="37"/>
      <c r="AK38" s="37"/>
      <c r="AL38" s="37"/>
      <c r="AM38" s="37"/>
      <c r="AN38" s="37"/>
      <c r="AO38" s="37"/>
      <c r="AP38" s="37"/>
      <c r="AQ38" s="37"/>
      <c r="AR38" s="37"/>
      <c r="AS38" s="37"/>
      <c r="AT38" s="37"/>
      <c r="AU38" s="37"/>
      <c r="AV38" s="22"/>
    </row>
    <row r="39" spans="1:48" s="10" customFormat="1" ht="273" customHeight="1" x14ac:dyDescent="0.25">
      <c r="A39" s="71">
        <v>26</v>
      </c>
      <c r="B39" s="147" t="s">
        <v>27</v>
      </c>
      <c r="C39" s="148" t="s">
        <v>134</v>
      </c>
      <c r="D39" s="223" t="s">
        <v>156</v>
      </c>
      <c r="E39" s="215" t="s">
        <v>286</v>
      </c>
      <c r="F39" s="251" t="s">
        <v>241</v>
      </c>
      <c r="G39" s="185"/>
      <c r="H39" s="43">
        <v>1</v>
      </c>
      <c r="I39" s="187"/>
      <c r="J39" s="188">
        <v>1</v>
      </c>
      <c r="K39" s="186"/>
      <c r="L39" s="266"/>
      <c r="M39" s="149"/>
      <c r="N39" s="150">
        <v>1</v>
      </c>
      <c r="O39" s="151"/>
      <c r="P39" s="152">
        <v>1</v>
      </c>
      <c r="Q39" s="150"/>
      <c r="R39" s="172"/>
      <c r="S39" s="149"/>
      <c r="T39" s="150"/>
      <c r="U39" s="151"/>
      <c r="V39" s="157">
        <v>0</v>
      </c>
      <c r="W39" s="14"/>
      <c r="X39" s="14"/>
      <c r="Y39" s="14"/>
      <c r="Z39" s="26"/>
      <c r="AA39" s="203"/>
      <c r="AB39" s="37">
        <v>1</v>
      </c>
      <c r="AC39" s="37"/>
      <c r="AD39" s="37"/>
      <c r="AE39" s="37"/>
      <c r="AF39" s="37"/>
      <c r="AG39" s="37"/>
      <c r="AH39" s="37"/>
      <c r="AI39" s="37"/>
      <c r="AJ39" s="37"/>
      <c r="AK39" s="37"/>
      <c r="AL39" s="37"/>
      <c r="AM39" s="37"/>
      <c r="AN39" s="37"/>
      <c r="AO39" s="37"/>
      <c r="AP39" s="37"/>
      <c r="AQ39" s="37"/>
      <c r="AR39" s="37"/>
      <c r="AS39" s="37"/>
      <c r="AT39" s="37"/>
      <c r="AU39" s="37"/>
      <c r="AV39" s="22"/>
    </row>
    <row r="40" spans="1:48" s="10" customFormat="1" ht="150.75" customHeight="1" x14ac:dyDescent="0.25">
      <c r="A40" s="71">
        <v>27</v>
      </c>
      <c r="B40" s="147" t="s">
        <v>28</v>
      </c>
      <c r="C40" s="155" t="s">
        <v>131</v>
      </c>
      <c r="D40" s="223" t="s">
        <v>156</v>
      </c>
      <c r="E40" s="233" t="s">
        <v>287</v>
      </c>
      <c r="F40" s="252"/>
      <c r="G40" s="185"/>
      <c r="H40" s="186">
        <v>1</v>
      </c>
      <c r="I40" s="187"/>
      <c r="J40" s="188">
        <v>1</v>
      </c>
      <c r="K40" s="186"/>
      <c r="L40" s="266"/>
      <c r="M40" s="149"/>
      <c r="N40" s="150"/>
      <c r="O40" s="151">
        <v>1</v>
      </c>
      <c r="P40" s="152"/>
      <c r="Q40" s="150">
        <v>1</v>
      </c>
      <c r="R40" s="172"/>
      <c r="S40" s="149"/>
      <c r="T40" s="150"/>
      <c r="U40" s="151"/>
      <c r="V40" s="157"/>
      <c r="W40" s="14"/>
      <c r="X40" s="14"/>
      <c r="Y40" s="14"/>
      <c r="Z40" s="26"/>
      <c r="AA40" s="203"/>
      <c r="AB40" s="37">
        <v>1</v>
      </c>
      <c r="AC40" s="37">
        <v>1</v>
      </c>
      <c r="AD40" s="37"/>
      <c r="AE40" s="37"/>
      <c r="AF40" s="37"/>
      <c r="AG40" s="37"/>
      <c r="AH40" s="37"/>
      <c r="AI40" s="37"/>
      <c r="AJ40" s="37"/>
      <c r="AK40" s="37">
        <v>0</v>
      </c>
      <c r="AL40" s="37"/>
      <c r="AM40" s="37"/>
      <c r="AN40" s="37"/>
      <c r="AO40" s="37"/>
      <c r="AP40" s="37"/>
      <c r="AQ40" s="37"/>
      <c r="AR40" s="37"/>
      <c r="AS40" s="37"/>
      <c r="AT40" s="37"/>
      <c r="AU40" s="37"/>
      <c r="AV40" s="22"/>
    </row>
    <row r="41" spans="1:48" s="10" customFormat="1" ht="15.75" x14ac:dyDescent="0.25">
      <c r="A41" s="71">
        <v>28</v>
      </c>
      <c r="B41" s="147" t="s">
        <v>29</v>
      </c>
      <c r="C41" s="155" t="s">
        <v>127</v>
      </c>
      <c r="D41" s="231" t="s">
        <v>157</v>
      </c>
      <c r="E41" s="232"/>
      <c r="F41" s="159"/>
      <c r="G41" s="15">
        <v>1</v>
      </c>
      <c r="H41" s="189"/>
      <c r="I41" s="190"/>
      <c r="J41" s="191">
        <v>1</v>
      </c>
      <c r="K41" s="189"/>
      <c r="L41" s="267"/>
      <c r="M41" s="71"/>
      <c r="N41" s="14"/>
      <c r="O41" s="156"/>
      <c r="P41" s="157"/>
      <c r="Q41" s="14"/>
      <c r="R41" s="26"/>
      <c r="S41" s="71">
        <v>1</v>
      </c>
      <c r="T41" s="14"/>
      <c r="U41" s="156"/>
      <c r="V41" s="157"/>
      <c r="W41" s="14"/>
      <c r="X41" s="14"/>
      <c r="Y41" s="14"/>
      <c r="Z41" s="26"/>
      <c r="AA41" s="23"/>
      <c r="AB41" s="37"/>
      <c r="AC41" s="37"/>
      <c r="AD41" s="37"/>
      <c r="AE41" s="37"/>
      <c r="AF41" s="37"/>
      <c r="AG41" s="37"/>
      <c r="AH41" s="37"/>
      <c r="AI41" s="37"/>
      <c r="AJ41" s="37"/>
      <c r="AK41" s="37"/>
      <c r="AL41" s="37"/>
      <c r="AM41" s="37"/>
      <c r="AN41" s="37"/>
      <c r="AO41" s="37"/>
      <c r="AP41" s="37"/>
      <c r="AQ41" s="37"/>
      <c r="AR41" s="37"/>
      <c r="AS41" s="37"/>
      <c r="AT41" s="37"/>
      <c r="AU41" s="37"/>
      <c r="AV41" s="22"/>
    </row>
    <row r="42" spans="1:48" s="10" customFormat="1" ht="75" x14ac:dyDescent="0.25">
      <c r="A42" s="71">
        <v>29</v>
      </c>
      <c r="B42" s="147" t="s">
        <v>30</v>
      </c>
      <c r="C42" s="155" t="s">
        <v>140</v>
      </c>
      <c r="D42" s="223" t="s">
        <v>156</v>
      </c>
      <c r="E42" s="215" t="s">
        <v>161</v>
      </c>
      <c r="F42" s="251"/>
      <c r="G42" s="185">
        <v>1</v>
      </c>
      <c r="H42" s="186"/>
      <c r="I42" s="187"/>
      <c r="J42" s="188">
        <v>1</v>
      </c>
      <c r="K42" s="186"/>
      <c r="L42" s="266"/>
      <c r="M42" s="149"/>
      <c r="N42" s="150"/>
      <c r="O42" s="151"/>
      <c r="P42" s="152"/>
      <c r="Q42" s="150"/>
      <c r="R42" s="172"/>
      <c r="S42" s="149"/>
      <c r="T42" s="150"/>
      <c r="U42" s="151"/>
      <c r="V42" s="157"/>
      <c r="W42" s="14"/>
      <c r="X42" s="14"/>
      <c r="Y42" s="14"/>
      <c r="Z42" s="26"/>
      <c r="AA42" s="203"/>
      <c r="AB42" s="37"/>
      <c r="AC42" s="37">
        <v>1</v>
      </c>
      <c r="AD42" s="37"/>
      <c r="AE42" s="37"/>
      <c r="AF42" s="37"/>
      <c r="AG42" s="37"/>
      <c r="AH42" s="37"/>
      <c r="AI42" s="37"/>
      <c r="AJ42" s="37"/>
      <c r="AK42" s="37"/>
      <c r="AL42" s="37"/>
      <c r="AM42" s="37"/>
      <c r="AN42" s="37"/>
      <c r="AO42" s="37"/>
      <c r="AP42" s="37"/>
      <c r="AQ42" s="37"/>
      <c r="AR42" s="37"/>
      <c r="AS42" s="37"/>
      <c r="AT42" s="37"/>
      <c r="AU42" s="37"/>
      <c r="AV42" s="22"/>
    </row>
    <row r="43" spans="1:48" s="10" customFormat="1" ht="135" x14ac:dyDescent="0.25">
      <c r="A43" s="71">
        <v>30</v>
      </c>
      <c r="B43" s="147" t="s">
        <v>31</v>
      </c>
      <c r="C43" s="155" t="s">
        <v>139</v>
      </c>
      <c r="D43" s="223" t="s">
        <v>156</v>
      </c>
      <c r="E43" s="215" t="s">
        <v>288</v>
      </c>
      <c r="F43" s="251"/>
      <c r="G43" s="185">
        <v>1</v>
      </c>
      <c r="H43" s="186"/>
      <c r="I43" s="187"/>
      <c r="J43" s="188">
        <v>1</v>
      </c>
      <c r="K43" s="186"/>
      <c r="L43" s="266"/>
      <c r="M43" s="149"/>
      <c r="N43" s="150"/>
      <c r="O43" s="151"/>
      <c r="P43" s="152"/>
      <c r="Q43" s="150"/>
      <c r="R43" s="172"/>
      <c r="S43" s="149"/>
      <c r="T43" s="150"/>
      <c r="U43" s="151"/>
      <c r="V43" s="157"/>
      <c r="W43" s="14"/>
      <c r="X43" s="14"/>
      <c r="Y43" s="14"/>
      <c r="Z43" s="26"/>
      <c r="AA43" s="203"/>
      <c r="AB43" s="37">
        <v>1</v>
      </c>
      <c r="AC43" s="37"/>
      <c r="AD43" s="37"/>
      <c r="AE43" s="37"/>
      <c r="AF43" s="37"/>
      <c r="AG43" s="37"/>
      <c r="AH43" s="37"/>
      <c r="AI43" s="37"/>
      <c r="AJ43" s="37"/>
      <c r="AK43" s="37"/>
      <c r="AL43" s="37"/>
      <c r="AM43" s="37"/>
      <c r="AN43" s="37"/>
      <c r="AO43" s="37"/>
      <c r="AP43" s="37"/>
      <c r="AQ43" s="37"/>
      <c r="AR43" s="37"/>
      <c r="AS43" s="37"/>
      <c r="AT43" s="37"/>
      <c r="AU43" s="37"/>
      <c r="AV43" s="22"/>
    </row>
    <row r="44" spans="1:48" s="10" customFormat="1" ht="15.75" x14ac:dyDescent="0.25">
      <c r="A44" s="71">
        <v>31</v>
      </c>
      <c r="B44" s="286" t="s">
        <v>32</v>
      </c>
      <c r="C44" s="155" t="s">
        <v>139</v>
      </c>
      <c r="D44" s="231" t="s">
        <v>157</v>
      </c>
      <c r="E44" s="232"/>
      <c r="F44" s="159"/>
      <c r="G44" s="15">
        <v>1</v>
      </c>
      <c r="H44" s="189"/>
      <c r="I44" s="190"/>
      <c r="J44" s="191">
        <v>1</v>
      </c>
      <c r="K44" s="189"/>
      <c r="L44" s="267"/>
      <c r="M44" s="71"/>
      <c r="N44" s="14"/>
      <c r="O44" s="156"/>
      <c r="P44" s="157"/>
      <c r="Q44" s="14"/>
      <c r="R44" s="26"/>
      <c r="S44" s="71"/>
      <c r="T44" s="14"/>
      <c r="U44" s="156"/>
      <c r="V44" s="157"/>
      <c r="W44" s="14"/>
      <c r="X44" s="14"/>
      <c r="Y44" s="14"/>
      <c r="Z44" s="26"/>
      <c r="AA44" s="23"/>
      <c r="AB44" s="37"/>
      <c r="AC44" s="37"/>
      <c r="AD44" s="37"/>
      <c r="AE44" s="37"/>
      <c r="AF44" s="37"/>
      <c r="AG44" s="37"/>
      <c r="AH44" s="37"/>
      <c r="AI44" s="37"/>
      <c r="AJ44" s="37"/>
      <c r="AK44" s="37"/>
      <c r="AL44" s="37"/>
      <c r="AM44" s="37"/>
      <c r="AN44" s="37"/>
      <c r="AO44" s="37"/>
      <c r="AP44" s="37"/>
      <c r="AQ44" s="37"/>
      <c r="AR44" s="37"/>
      <c r="AS44" s="37"/>
      <c r="AT44" s="37"/>
      <c r="AU44" s="37"/>
      <c r="AV44" s="22"/>
    </row>
    <row r="45" spans="1:48" s="10" customFormat="1" ht="105" x14ac:dyDescent="0.25">
      <c r="A45" s="71">
        <v>32</v>
      </c>
      <c r="B45" s="147" t="s">
        <v>33</v>
      </c>
      <c r="C45" s="148" t="s">
        <v>141</v>
      </c>
      <c r="D45" s="217" t="s">
        <v>155</v>
      </c>
      <c r="E45" s="215" t="s">
        <v>289</v>
      </c>
      <c r="F45" s="251"/>
      <c r="G45" s="185"/>
      <c r="H45" s="186">
        <v>1</v>
      </c>
      <c r="I45" s="187"/>
      <c r="J45" s="188"/>
      <c r="K45" s="186">
        <v>1</v>
      </c>
      <c r="L45" s="266"/>
      <c r="M45" s="149"/>
      <c r="N45" s="150"/>
      <c r="O45" s="151">
        <v>1</v>
      </c>
      <c r="P45" s="152"/>
      <c r="Q45" s="150"/>
      <c r="R45" s="172">
        <v>1</v>
      </c>
      <c r="S45" s="71"/>
      <c r="T45" s="14">
        <v>1</v>
      </c>
      <c r="U45" s="156"/>
      <c r="V45" s="157"/>
      <c r="W45" s="14"/>
      <c r="X45" s="14"/>
      <c r="Y45" s="14"/>
      <c r="Z45" s="26"/>
      <c r="AA45" s="23"/>
      <c r="AB45" s="37">
        <v>1</v>
      </c>
      <c r="AC45" s="37">
        <v>1</v>
      </c>
      <c r="AD45" s="37"/>
      <c r="AE45" s="37"/>
      <c r="AF45" s="37"/>
      <c r="AG45" s="37"/>
      <c r="AH45" s="37"/>
      <c r="AI45" s="37"/>
      <c r="AJ45" s="37"/>
      <c r="AK45" s="37"/>
      <c r="AL45" s="37"/>
      <c r="AM45" s="37"/>
      <c r="AN45" s="37"/>
      <c r="AO45" s="37"/>
      <c r="AP45" s="37"/>
      <c r="AQ45" s="37"/>
      <c r="AR45" s="37"/>
      <c r="AS45" s="37"/>
      <c r="AT45" s="37"/>
      <c r="AU45" s="37"/>
      <c r="AV45" s="22"/>
    </row>
    <row r="46" spans="1:48" s="10" customFormat="1" ht="15.75" x14ac:dyDescent="0.25">
      <c r="A46" s="71">
        <v>33</v>
      </c>
      <c r="B46" s="286" t="s">
        <v>34</v>
      </c>
      <c r="C46" s="148" t="s">
        <v>140</v>
      </c>
      <c r="D46" s="231" t="s">
        <v>157</v>
      </c>
      <c r="E46" s="232"/>
      <c r="F46" s="159"/>
      <c r="G46" s="15">
        <v>1</v>
      </c>
      <c r="H46" s="189"/>
      <c r="I46" s="190"/>
      <c r="J46" s="191">
        <v>1</v>
      </c>
      <c r="K46" s="189"/>
      <c r="L46" s="267"/>
      <c r="M46" s="71"/>
      <c r="N46" s="14"/>
      <c r="O46" s="156"/>
      <c r="P46" s="157"/>
      <c r="Q46" s="14"/>
      <c r="R46" s="26"/>
      <c r="S46" s="71"/>
      <c r="T46" s="14"/>
      <c r="U46" s="156"/>
      <c r="V46" s="157"/>
      <c r="W46" s="14"/>
      <c r="X46" s="14"/>
      <c r="Y46" s="14"/>
      <c r="Z46" s="26"/>
      <c r="AA46" s="23"/>
      <c r="AB46" s="37"/>
      <c r="AC46" s="37"/>
      <c r="AD46" s="37"/>
      <c r="AE46" s="37"/>
      <c r="AF46" s="37"/>
      <c r="AG46" s="37"/>
      <c r="AH46" s="37"/>
      <c r="AI46" s="37"/>
      <c r="AJ46" s="37"/>
      <c r="AK46" s="37"/>
      <c r="AL46" s="37"/>
      <c r="AM46" s="37"/>
      <c r="AN46" s="37"/>
      <c r="AO46" s="37"/>
      <c r="AP46" s="37"/>
      <c r="AQ46" s="37"/>
      <c r="AR46" s="37"/>
      <c r="AS46" s="37"/>
      <c r="AT46" s="37"/>
      <c r="AU46" s="37"/>
      <c r="AV46" s="22"/>
    </row>
    <row r="47" spans="1:48" s="10" customFormat="1" ht="180" x14ac:dyDescent="0.25">
      <c r="A47" s="71">
        <v>34</v>
      </c>
      <c r="B47" s="147" t="s">
        <v>35</v>
      </c>
      <c r="C47" s="155" t="s">
        <v>129</v>
      </c>
      <c r="D47" s="223" t="s">
        <v>156</v>
      </c>
      <c r="E47" s="215" t="s">
        <v>290</v>
      </c>
      <c r="F47" s="251"/>
      <c r="G47" s="185"/>
      <c r="H47" s="186">
        <v>1</v>
      </c>
      <c r="I47" s="187"/>
      <c r="J47" s="188">
        <v>1</v>
      </c>
      <c r="K47" s="186"/>
      <c r="L47" s="266"/>
      <c r="M47" s="149"/>
      <c r="N47" s="150">
        <v>1</v>
      </c>
      <c r="O47" s="151"/>
      <c r="P47" s="152">
        <v>1</v>
      </c>
      <c r="Q47" s="150"/>
      <c r="R47" s="172"/>
      <c r="S47" s="149"/>
      <c r="T47" s="150"/>
      <c r="U47" s="151"/>
      <c r="V47" s="157">
        <v>1</v>
      </c>
      <c r="W47" s="14"/>
      <c r="X47" s="14">
        <v>1</v>
      </c>
      <c r="Y47" s="14"/>
      <c r="Z47" s="26"/>
      <c r="AA47" s="203"/>
      <c r="AB47" s="37">
        <v>1</v>
      </c>
      <c r="AC47" s="37"/>
      <c r="AD47" s="37"/>
      <c r="AE47" s="37"/>
      <c r="AF47" s="37"/>
      <c r="AG47" s="37"/>
      <c r="AH47" s="37"/>
      <c r="AI47" s="37"/>
      <c r="AJ47" s="37"/>
      <c r="AK47" s="37"/>
      <c r="AL47" s="37"/>
      <c r="AM47" s="37"/>
      <c r="AN47" s="37"/>
      <c r="AO47" s="37"/>
      <c r="AP47" s="37"/>
      <c r="AQ47" s="37"/>
      <c r="AR47" s="37"/>
      <c r="AS47" s="37"/>
      <c r="AT47" s="37"/>
      <c r="AU47" s="37"/>
      <c r="AV47" s="22"/>
    </row>
    <row r="48" spans="1:48" s="10" customFormat="1" ht="75" x14ac:dyDescent="0.25">
      <c r="A48" s="71">
        <v>35</v>
      </c>
      <c r="B48" s="286" t="s">
        <v>36</v>
      </c>
      <c r="C48" s="155" t="s">
        <v>131</v>
      </c>
      <c r="D48" s="223" t="s">
        <v>156</v>
      </c>
      <c r="E48" s="233" t="s">
        <v>162</v>
      </c>
      <c r="F48" s="252"/>
      <c r="G48" s="185"/>
      <c r="H48" s="186">
        <v>1</v>
      </c>
      <c r="I48" s="187"/>
      <c r="J48" s="188"/>
      <c r="K48" s="186">
        <v>1</v>
      </c>
      <c r="L48" s="266"/>
      <c r="M48" s="149"/>
      <c r="N48" s="150"/>
      <c r="O48" s="151">
        <v>1</v>
      </c>
      <c r="P48" s="152"/>
      <c r="Q48" s="150"/>
      <c r="R48" s="172">
        <v>1</v>
      </c>
      <c r="S48" s="149"/>
      <c r="T48" s="150"/>
      <c r="U48" s="151"/>
      <c r="V48" s="157"/>
      <c r="W48" s="14"/>
      <c r="X48" s="14"/>
      <c r="Y48" s="14"/>
      <c r="Z48" s="26"/>
      <c r="AA48" s="203"/>
      <c r="AB48" s="37">
        <v>1</v>
      </c>
      <c r="AC48" s="37"/>
      <c r="AD48" s="37"/>
      <c r="AE48" s="37"/>
      <c r="AF48" s="37"/>
      <c r="AG48" s="37"/>
      <c r="AH48" s="37"/>
      <c r="AI48" s="37"/>
      <c r="AJ48" s="37"/>
      <c r="AK48" s="37"/>
      <c r="AL48" s="37"/>
      <c r="AM48" s="37"/>
      <c r="AN48" s="37"/>
      <c r="AO48" s="37"/>
      <c r="AP48" s="37"/>
      <c r="AQ48" s="37"/>
      <c r="AR48" s="37"/>
      <c r="AS48" s="37"/>
      <c r="AT48" s="37"/>
      <c r="AU48" s="37"/>
      <c r="AV48" s="22"/>
    </row>
    <row r="49" spans="1:48" s="10" customFormat="1" ht="135" x14ac:dyDescent="0.25">
      <c r="A49" s="71">
        <v>36</v>
      </c>
      <c r="B49" s="286" t="s">
        <v>37</v>
      </c>
      <c r="C49" s="155" t="s">
        <v>131</v>
      </c>
      <c r="D49" s="217" t="s">
        <v>155</v>
      </c>
      <c r="E49" s="233" t="s">
        <v>291</v>
      </c>
      <c r="F49" s="252"/>
      <c r="G49" s="185"/>
      <c r="H49" s="186"/>
      <c r="I49" s="187">
        <v>1</v>
      </c>
      <c r="J49" s="188"/>
      <c r="K49" s="186">
        <v>1</v>
      </c>
      <c r="L49" s="266"/>
      <c r="M49" s="149"/>
      <c r="N49" s="150"/>
      <c r="O49" s="151">
        <v>1</v>
      </c>
      <c r="P49" s="152">
        <v>1</v>
      </c>
      <c r="Q49" s="150"/>
      <c r="R49" s="172"/>
      <c r="S49" s="149"/>
      <c r="T49" s="150"/>
      <c r="U49" s="151"/>
      <c r="V49" s="157"/>
      <c r="W49" s="14"/>
      <c r="X49" s="14"/>
      <c r="Y49" s="14"/>
      <c r="Z49" s="26"/>
      <c r="AA49" s="203"/>
      <c r="AB49" s="37">
        <v>1</v>
      </c>
      <c r="AC49" s="37">
        <v>1</v>
      </c>
      <c r="AD49" s="37"/>
      <c r="AE49" s="37"/>
      <c r="AF49" s="37"/>
      <c r="AG49" s="37"/>
      <c r="AH49" s="198">
        <v>1</v>
      </c>
      <c r="AI49" s="37"/>
      <c r="AJ49" s="37"/>
      <c r="AK49" s="37"/>
      <c r="AL49" s="37"/>
      <c r="AM49" s="37">
        <v>1</v>
      </c>
      <c r="AN49" s="37"/>
      <c r="AO49" s="37"/>
      <c r="AP49" s="37"/>
      <c r="AQ49" s="37"/>
      <c r="AR49" s="37"/>
      <c r="AS49" s="37"/>
      <c r="AT49" s="37"/>
      <c r="AU49" s="37"/>
      <c r="AV49" s="22"/>
    </row>
    <row r="50" spans="1:48" s="10" customFormat="1" ht="105" x14ac:dyDescent="0.25">
      <c r="A50" s="71">
        <v>37</v>
      </c>
      <c r="B50" s="286" t="s">
        <v>38</v>
      </c>
      <c r="C50" s="148" t="s">
        <v>141</v>
      </c>
      <c r="D50" s="223" t="s">
        <v>156</v>
      </c>
      <c r="E50" s="233" t="s">
        <v>292</v>
      </c>
      <c r="F50" s="252"/>
      <c r="G50" s="185"/>
      <c r="H50" s="186">
        <v>1</v>
      </c>
      <c r="I50" s="187"/>
      <c r="J50" s="188">
        <v>1</v>
      </c>
      <c r="K50" s="186"/>
      <c r="L50" s="266"/>
      <c r="M50" s="149">
        <v>1</v>
      </c>
      <c r="N50" s="150"/>
      <c r="O50" s="151"/>
      <c r="P50" s="152">
        <v>1</v>
      </c>
      <c r="Q50" s="150"/>
      <c r="R50" s="172"/>
      <c r="S50" s="149"/>
      <c r="T50" s="150"/>
      <c r="U50" s="151"/>
      <c r="V50" s="157"/>
      <c r="W50" s="14"/>
      <c r="X50" s="14"/>
      <c r="Y50" s="14"/>
      <c r="Z50" s="26"/>
      <c r="AA50" s="203"/>
      <c r="AB50" s="37">
        <v>1</v>
      </c>
      <c r="AC50" s="37">
        <v>1</v>
      </c>
      <c r="AD50" s="37"/>
      <c r="AE50" s="37"/>
      <c r="AF50" s="37"/>
      <c r="AG50" s="37"/>
      <c r="AH50" s="37"/>
      <c r="AI50" s="37"/>
      <c r="AJ50" s="37"/>
      <c r="AK50" s="37"/>
      <c r="AL50" s="37"/>
      <c r="AM50" s="37"/>
      <c r="AN50" s="37"/>
      <c r="AO50" s="37"/>
      <c r="AP50" s="37"/>
      <c r="AQ50" s="37"/>
      <c r="AR50" s="37"/>
      <c r="AS50" s="37"/>
      <c r="AT50" s="37"/>
      <c r="AU50" s="37"/>
      <c r="AV50" s="22"/>
    </row>
    <row r="51" spans="1:48" s="10" customFormat="1" ht="240" x14ac:dyDescent="0.25">
      <c r="A51" s="71">
        <v>38</v>
      </c>
      <c r="B51" s="147" t="s">
        <v>39</v>
      </c>
      <c r="C51" s="155" t="s">
        <v>135</v>
      </c>
      <c r="D51" s="221" t="s">
        <v>158</v>
      </c>
      <c r="E51" s="233" t="s">
        <v>293</v>
      </c>
      <c r="F51" s="252"/>
      <c r="G51" s="185"/>
      <c r="H51" s="186"/>
      <c r="I51" s="187">
        <v>1</v>
      </c>
      <c r="J51" s="188"/>
      <c r="K51" s="186"/>
      <c r="L51" s="266">
        <v>1</v>
      </c>
      <c r="M51" s="149"/>
      <c r="N51" s="150"/>
      <c r="O51" s="151">
        <v>1</v>
      </c>
      <c r="P51" s="152"/>
      <c r="Q51" s="150"/>
      <c r="R51" s="172">
        <v>1</v>
      </c>
      <c r="S51" s="149"/>
      <c r="T51" s="150"/>
      <c r="U51" s="151"/>
      <c r="V51" s="157"/>
      <c r="W51" s="14"/>
      <c r="X51" s="14"/>
      <c r="Y51" s="14"/>
      <c r="Z51" s="26"/>
      <c r="AA51" s="203"/>
      <c r="AB51" s="37">
        <v>1</v>
      </c>
      <c r="AC51" s="37"/>
      <c r="AD51" s="37"/>
      <c r="AE51" s="37"/>
      <c r="AF51" s="37"/>
      <c r="AG51" s="37"/>
      <c r="AH51" s="37"/>
      <c r="AI51" s="37"/>
      <c r="AJ51" s="37">
        <v>1</v>
      </c>
      <c r="AK51" s="37"/>
      <c r="AL51" s="37"/>
      <c r="AM51" s="37"/>
      <c r="AN51" s="37"/>
      <c r="AO51" s="37"/>
      <c r="AP51" s="37"/>
      <c r="AQ51" s="37"/>
      <c r="AR51" s="37"/>
      <c r="AS51" s="37"/>
      <c r="AT51" s="37"/>
      <c r="AU51" s="37"/>
      <c r="AV51" s="22"/>
    </row>
    <row r="52" spans="1:48" s="10" customFormat="1" ht="165" x14ac:dyDescent="0.25">
      <c r="A52" s="71">
        <v>39</v>
      </c>
      <c r="B52" s="147" t="s">
        <v>40</v>
      </c>
      <c r="C52" s="155" t="s">
        <v>135</v>
      </c>
      <c r="D52" s="217" t="s">
        <v>155</v>
      </c>
      <c r="E52" s="233" t="s">
        <v>294</v>
      </c>
      <c r="F52" s="252"/>
      <c r="G52" s="185"/>
      <c r="H52" s="186"/>
      <c r="I52" s="187">
        <v>1</v>
      </c>
      <c r="J52" s="188"/>
      <c r="K52" s="186"/>
      <c r="L52" s="266">
        <v>1</v>
      </c>
      <c r="M52" s="149"/>
      <c r="N52" s="150"/>
      <c r="O52" s="151">
        <v>1</v>
      </c>
      <c r="P52" s="152"/>
      <c r="Q52" s="150"/>
      <c r="R52" s="172">
        <v>1</v>
      </c>
      <c r="S52" s="149"/>
      <c r="T52" s="150"/>
      <c r="U52" s="151"/>
      <c r="V52" s="157"/>
      <c r="W52" s="14"/>
      <c r="X52" s="14"/>
      <c r="Y52" s="14"/>
      <c r="Z52" s="26"/>
      <c r="AA52" s="203">
        <v>1</v>
      </c>
      <c r="AB52" s="37">
        <v>1</v>
      </c>
      <c r="AC52" s="37"/>
      <c r="AD52" s="37"/>
      <c r="AE52" s="37"/>
      <c r="AF52" s="37"/>
      <c r="AG52" s="37"/>
      <c r="AH52" s="37"/>
      <c r="AI52" s="37"/>
      <c r="AJ52" s="37"/>
      <c r="AK52" s="37"/>
      <c r="AL52" s="37"/>
      <c r="AM52" s="37"/>
      <c r="AN52" s="37"/>
      <c r="AO52" s="37"/>
      <c r="AP52" s="37"/>
      <c r="AQ52" s="37"/>
      <c r="AR52" s="37"/>
      <c r="AS52" s="37"/>
      <c r="AT52" s="37">
        <v>1</v>
      </c>
      <c r="AU52" s="37"/>
      <c r="AV52" s="22"/>
    </row>
    <row r="53" spans="1:48" s="10" customFormat="1" ht="90" x14ac:dyDescent="0.25">
      <c r="A53" s="71">
        <v>40</v>
      </c>
      <c r="B53" s="147" t="s">
        <v>41</v>
      </c>
      <c r="C53" s="148" t="s">
        <v>142</v>
      </c>
      <c r="D53" s="223" t="s">
        <v>156</v>
      </c>
      <c r="E53" s="233" t="s">
        <v>295</v>
      </c>
      <c r="F53" s="252"/>
      <c r="G53" s="185">
        <v>1</v>
      </c>
      <c r="H53" s="186"/>
      <c r="I53" s="187"/>
      <c r="J53" s="188">
        <v>1</v>
      </c>
      <c r="K53" s="186"/>
      <c r="L53" s="266"/>
      <c r="M53" s="149"/>
      <c r="N53" s="150"/>
      <c r="O53" s="151"/>
      <c r="P53" s="152"/>
      <c r="Q53" s="150"/>
      <c r="R53" s="172"/>
      <c r="S53" s="149"/>
      <c r="T53" s="150"/>
      <c r="U53" s="151"/>
      <c r="V53" s="157"/>
      <c r="W53" s="14"/>
      <c r="X53" s="14"/>
      <c r="Y53" s="14"/>
      <c r="Z53" s="26"/>
      <c r="AA53" s="203"/>
      <c r="AB53" s="37"/>
      <c r="AC53" s="37">
        <v>1</v>
      </c>
      <c r="AD53" s="37"/>
      <c r="AE53" s="37"/>
      <c r="AF53" s="37"/>
      <c r="AG53" s="37"/>
      <c r="AH53" s="37"/>
      <c r="AI53" s="37"/>
      <c r="AJ53" s="37"/>
      <c r="AK53" s="37"/>
      <c r="AL53" s="37"/>
      <c r="AM53" s="37"/>
      <c r="AN53" s="37"/>
      <c r="AO53" s="37"/>
      <c r="AP53" s="37"/>
      <c r="AQ53" s="37"/>
      <c r="AR53" s="37"/>
      <c r="AS53" s="37"/>
      <c r="AT53" s="37"/>
      <c r="AU53" s="37"/>
      <c r="AV53" s="22"/>
    </row>
    <row r="54" spans="1:48" s="10" customFormat="1" ht="15.75" x14ac:dyDescent="0.25">
      <c r="A54" s="71">
        <v>41</v>
      </c>
      <c r="B54" s="286" t="s">
        <v>42</v>
      </c>
      <c r="C54" s="155" t="s">
        <v>131</v>
      </c>
      <c r="D54" s="231" t="s">
        <v>157</v>
      </c>
      <c r="E54" s="232"/>
      <c r="F54" s="159"/>
      <c r="G54" s="15">
        <v>1</v>
      </c>
      <c r="H54" s="189"/>
      <c r="I54" s="190"/>
      <c r="J54" s="191">
        <v>1</v>
      </c>
      <c r="K54" s="189"/>
      <c r="L54" s="267"/>
      <c r="M54" s="71"/>
      <c r="N54" s="14"/>
      <c r="O54" s="156"/>
      <c r="P54" s="157"/>
      <c r="Q54" s="14"/>
      <c r="R54" s="26"/>
      <c r="S54" s="71"/>
      <c r="T54" s="14"/>
      <c r="U54" s="156"/>
      <c r="V54" s="157"/>
      <c r="W54" s="14"/>
      <c r="X54" s="14"/>
      <c r="Y54" s="14"/>
      <c r="Z54" s="26"/>
      <c r="AA54" s="23"/>
      <c r="AB54" s="37"/>
      <c r="AC54" s="37"/>
      <c r="AD54" s="37"/>
      <c r="AE54" s="37"/>
      <c r="AF54" s="37"/>
      <c r="AG54" s="37"/>
      <c r="AH54" s="37"/>
      <c r="AI54" s="37"/>
      <c r="AJ54" s="37"/>
      <c r="AK54" s="37"/>
      <c r="AL54" s="37"/>
      <c r="AM54" s="37"/>
      <c r="AN54" s="37"/>
      <c r="AO54" s="37"/>
      <c r="AP54" s="37"/>
      <c r="AQ54" s="37"/>
      <c r="AR54" s="37"/>
      <c r="AS54" s="37"/>
      <c r="AT54" s="37"/>
      <c r="AU54" s="37"/>
      <c r="AV54" s="22"/>
    </row>
    <row r="55" spans="1:48" s="10" customFormat="1" ht="150" x14ac:dyDescent="0.25">
      <c r="A55" s="71">
        <v>42</v>
      </c>
      <c r="B55" s="286" t="s">
        <v>43</v>
      </c>
      <c r="C55" s="155" t="s">
        <v>131</v>
      </c>
      <c r="D55" s="223" t="s">
        <v>156</v>
      </c>
      <c r="E55" s="233" t="s">
        <v>296</v>
      </c>
      <c r="F55" s="252"/>
      <c r="G55" s="185"/>
      <c r="H55" s="186">
        <v>1</v>
      </c>
      <c r="I55" s="187"/>
      <c r="J55" s="188">
        <v>1</v>
      </c>
      <c r="K55" s="186"/>
      <c r="L55" s="266"/>
      <c r="M55" s="149"/>
      <c r="N55" s="150"/>
      <c r="O55" s="151">
        <v>1</v>
      </c>
      <c r="P55" s="152"/>
      <c r="Q55" s="150">
        <v>1</v>
      </c>
      <c r="R55" s="172"/>
      <c r="S55" s="149">
        <v>1</v>
      </c>
      <c r="T55" s="150"/>
      <c r="U55" s="151"/>
      <c r="V55" s="157"/>
      <c r="W55" s="14"/>
      <c r="X55" s="14"/>
      <c r="Y55" s="14"/>
      <c r="Z55" s="26"/>
      <c r="AA55" s="203"/>
      <c r="AB55" s="37">
        <v>1</v>
      </c>
      <c r="AC55" s="37">
        <v>1</v>
      </c>
      <c r="AD55" s="37"/>
      <c r="AE55" s="37"/>
      <c r="AF55" s="37"/>
      <c r="AG55" s="37"/>
      <c r="AH55" s="37"/>
      <c r="AI55" s="37"/>
      <c r="AJ55" s="37"/>
      <c r="AK55" s="37"/>
      <c r="AL55" s="37"/>
      <c r="AM55" s="37"/>
      <c r="AN55" s="37"/>
      <c r="AO55" s="37"/>
      <c r="AP55" s="37"/>
      <c r="AQ55" s="37"/>
      <c r="AR55" s="37"/>
      <c r="AS55" s="37"/>
      <c r="AT55" s="37"/>
      <c r="AU55" s="37"/>
      <c r="AV55" s="22"/>
    </row>
    <row r="56" spans="1:48" s="10" customFormat="1" ht="15.75" x14ac:dyDescent="0.25">
      <c r="A56" s="71">
        <v>43</v>
      </c>
      <c r="B56" s="147" t="s">
        <v>173</v>
      </c>
      <c r="C56" s="155" t="s">
        <v>127</v>
      </c>
      <c r="D56" s="231" t="s">
        <v>157</v>
      </c>
      <c r="E56" s="232"/>
      <c r="F56" s="159"/>
      <c r="G56" s="15">
        <v>1</v>
      </c>
      <c r="H56" s="189"/>
      <c r="I56" s="190"/>
      <c r="J56" s="191">
        <v>1</v>
      </c>
      <c r="K56" s="189"/>
      <c r="L56" s="267"/>
      <c r="M56" s="71"/>
      <c r="N56" s="14"/>
      <c r="O56" s="156"/>
      <c r="P56" s="157"/>
      <c r="Q56" s="14"/>
      <c r="R56" s="26"/>
      <c r="S56" s="71"/>
      <c r="T56" s="14"/>
      <c r="U56" s="156"/>
      <c r="V56" s="157"/>
      <c r="W56" s="14"/>
      <c r="X56" s="14"/>
      <c r="Y56" s="14"/>
      <c r="Z56" s="26"/>
      <c r="AA56" s="23"/>
      <c r="AB56" s="37"/>
      <c r="AC56" s="37"/>
      <c r="AD56" s="37"/>
      <c r="AE56" s="37"/>
      <c r="AF56" s="37"/>
      <c r="AG56" s="37"/>
      <c r="AH56" s="37"/>
      <c r="AI56" s="37"/>
      <c r="AJ56" s="37"/>
      <c r="AK56" s="37"/>
      <c r="AL56" s="37"/>
      <c r="AM56" s="37"/>
      <c r="AN56" s="37"/>
      <c r="AO56" s="37"/>
      <c r="AP56" s="37"/>
      <c r="AQ56" s="37"/>
      <c r="AR56" s="37"/>
      <c r="AS56" s="37"/>
      <c r="AT56" s="37"/>
      <c r="AU56" s="37"/>
      <c r="AV56" s="22"/>
    </row>
    <row r="57" spans="1:48" s="10" customFormat="1" ht="15.75" x14ac:dyDescent="0.25">
      <c r="A57" s="71">
        <v>44</v>
      </c>
      <c r="B57" s="147" t="s">
        <v>174</v>
      </c>
      <c r="C57" s="148" t="s">
        <v>128</v>
      </c>
      <c r="D57" s="231" t="s">
        <v>157</v>
      </c>
      <c r="E57" s="232"/>
      <c r="F57" s="159"/>
      <c r="G57" s="15">
        <v>1</v>
      </c>
      <c r="H57" s="189"/>
      <c r="I57" s="190"/>
      <c r="J57" s="191">
        <v>1</v>
      </c>
      <c r="K57" s="189"/>
      <c r="L57" s="267"/>
      <c r="M57" s="71"/>
      <c r="N57" s="14"/>
      <c r="O57" s="156"/>
      <c r="P57" s="157"/>
      <c r="Q57" s="14"/>
      <c r="R57" s="26"/>
      <c r="S57" s="71"/>
      <c r="T57" s="14"/>
      <c r="U57" s="156"/>
      <c r="V57" s="157"/>
      <c r="W57" s="14"/>
      <c r="X57" s="14"/>
      <c r="Y57" s="14"/>
      <c r="Z57" s="26"/>
      <c r="AA57" s="23"/>
      <c r="AB57" s="37"/>
      <c r="AC57" s="37"/>
      <c r="AD57" s="37"/>
      <c r="AE57" s="37"/>
      <c r="AF57" s="37"/>
      <c r="AG57" s="37"/>
      <c r="AH57" s="37"/>
      <c r="AI57" s="37"/>
      <c r="AJ57" s="37"/>
      <c r="AK57" s="37"/>
      <c r="AL57" s="37"/>
      <c r="AM57" s="37"/>
      <c r="AN57" s="37"/>
      <c r="AO57" s="37"/>
      <c r="AP57" s="37"/>
      <c r="AQ57" s="37"/>
      <c r="AR57" s="37"/>
      <c r="AS57" s="37"/>
      <c r="AT57" s="37"/>
      <c r="AU57" s="37"/>
      <c r="AV57" s="22"/>
    </row>
    <row r="58" spans="1:48" s="10" customFormat="1" ht="150" x14ac:dyDescent="0.25">
      <c r="A58" s="71">
        <v>45</v>
      </c>
      <c r="B58" s="147" t="s">
        <v>46</v>
      </c>
      <c r="C58" s="148" t="s">
        <v>128</v>
      </c>
      <c r="D58" s="223" t="s">
        <v>156</v>
      </c>
      <c r="E58" s="215" t="s">
        <v>297</v>
      </c>
      <c r="F58" s="251"/>
      <c r="G58" s="185"/>
      <c r="H58" s="186">
        <v>1</v>
      </c>
      <c r="I58" s="187"/>
      <c r="J58" s="188">
        <v>1</v>
      </c>
      <c r="K58" s="186"/>
      <c r="L58" s="266"/>
      <c r="M58" s="149">
        <v>1</v>
      </c>
      <c r="N58" s="150"/>
      <c r="O58" s="151"/>
      <c r="P58" s="152">
        <v>1</v>
      </c>
      <c r="Q58" s="150"/>
      <c r="R58" s="172"/>
      <c r="S58" s="149">
        <v>1</v>
      </c>
      <c r="T58" s="150"/>
      <c r="U58" s="151"/>
      <c r="V58" s="157"/>
      <c r="W58" s="14"/>
      <c r="X58" s="14"/>
      <c r="Y58" s="14"/>
      <c r="Z58" s="26"/>
      <c r="AA58" s="203"/>
      <c r="AB58" s="37">
        <v>1</v>
      </c>
      <c r="AC58" s="37">
        <v>1</v>
      </c>
      <c r="AD58" s="37"/>
      <c r="AE58" s="37"/>
      <c r="AF58" s="37"/>
      <c r="AG58" s="37"/>
      <c r="AH58" s="37"/>
      <c r="AI58" s="37"/>
      <c r="AJ58" s="37"/>
      <c r="AK58" s="37"/>
      <c r="AL58" s="37"/>
      <c r="AM58" s="37"/>
      <c r="AN58" s="37"/>
      <c r="AO58" s="37"/>
      <c r="AP58" s="37"/>
      <c r="AQ58" s="37"/>
      <c r="AR58" s="37"/>
      <c r="AS58" s="37"/>
      <c r="AT58" s="37"/>
      <c r="AU58" s="37"/>
      <c r="AV58" s="22"/>
    </row>
    <row r="59" spans="1:48" s="10" customFormat="1" ht="15.75" x14ac:dyDescent="0.25">
      <c r="A59" s="71">
        <v>46</v>
      </c>
      <c r="B59" s="286" t="s">
        <v>47</v>
      </c>
      <c r="C59" s="148" t="s">
        <v>150</v>
      </c>
      <c r="D59" s="232" t="s">
        <v>202</v>
      </c>
      <c r="E59" s="232" t="s">
        <v>203</v>
      </c>
      <c r="F59" s="159"/>
      <c r="G59" s="15"/>
      <c r="H59" s="189"/>
      <c r="I59" s="190">
        <v>1</v>
      </c>
      <c r="J59" s="191"/>
      <c r="K59" s="189"/>
      <c r="L59" s="267">
        <v>1</v>
      </c>
      <c r="M59" s="71"/>
      <c r="N59" s="14"/>
      <c r="O59" s="156"/>
      <c r="P59" s="157"/>
      <c r="Q59" s="14"/>
      <c r="R59" s="26"/>
      <c r="S59" s="71"/>
      <c r="T59" s="14"/>
      <c r="U59" s="156"/>
      <c r="V59" s="157"/>
      <c r="W59" s="14"/>
      <c r="X59" s="14">
        <v>1</v>
      </c>
      <c r="Y59" s="14"/>
      <c r="Z59" s="26"/>
      <c r="AA59" s="23"/>
      <c r="AB59" s="37">
        <v>1</v>
      </c>
      <c r="AC59" s="37"/>
      <c r="AD59" s="37"/>
      <c r="AE59" s="37"/>
      <c r="AF59" s="37"/>
      <c r="AG59" s="37"/>
      <c r="AH59" s="37"/>
      <c r="AI59" s="37"/>
      <c r="AJ59" s="37"/>
      <c r="AK59" s="37"/>
      <c r="AL59" s="37"/>
      <c r="AM59" s="37"/>
      <c r="AN59" s="37"/>
      <c r="AO59" s="37"/>
      <c r="AP59" s="37"/>
      <c r="AQ59" s="37"/>
      <c r="AR59" s="37"/>
      <c r="AS59" s="37"/>
      <c r="AT59" s="37"/>
      <c r="AU59" s="37"/>
      <c r="AV59" s="22"/>
    </row>
    <row r="60" spans="1:48" s="10" customFormat="1" ht="105" x14ac:dyDescent="0.25">
      <c r="A60" s="71">
        <v>47</v>
      </c>
      <c r="B60" s="147" t="s">
        <v>48</v>
      </c>
      <c r="C60" s="155" t="s">
        <v>131</v>
      </c>
      <c r="D60" s="217" t="s">
        <v>155</v>
      </c>
      <c r="E60" s="233" t="s">
        <v>289</v>
      </c>
      <c r="F60" s="252"/>
      <c r="G60" s="185"/>
      <c r="H60" s="186">
        <v>1</v>
      </c>
      <c r="I60" s="187"/>
      <c r="J60" s="188"/>
      <c r="K60" s="186">
        <v>1</v>
      </c>
      <c r="L60" s="266"/>
      <c r="M60" s="149"/>
      <c r="N60" s="150"/>
      <c r="O60" s="151">
        <v>1</v>
      </c>
      <c r="P60" s="152"/>
      <c r="Q60" s="150"/>
      <c r="R60" s="172">
        <v>1</v>
      </c>
      <c r="S60" s="149"/>
      <c r="T60" s="150">
        <v>1</v>
      </c>
      <c r="U60" s="151"/>
      <c r="V60" s="157"/>
      <c r="W60" s="14"/>
      <c r="X60" s="14"/>
      <c r="Y60" s="14"/>
      <c r="Z60" s="26"/>
      <c r="AA60" s="203"/>
      <c r="AB60" s="37">
        <v>1</v>
      </c>
      <c r="AC60" s="37">
        <v>1</v>
      </c>
      <c r="AD60" s="37"/>
      <c r="AE60" s="37"/>
      <c r="AF60" s="37"/>
      <c r="AG60" s="37"/>
      <c r="AH60" s="37"/>
      <c r="AI60" s="37"/>
      <c r="AJ60" s="37"/>
      <c r="AK60" s="37"/>
      <c r="AL60" s="37"/>
      <c r="AM60" s="37"/>
      <c r="AN60" s="37"/>
      <c r="AO60" s="37"/>
      <c r="AP60" s="37"/>
      <c r="AQ60" s="37"/>
      <c r="AR60" s="37"/>
      <c r="AS60" s="37"/>
      <c r="AT60" s="37"/>
      <c r="AU60" s="37"/>
      <c r="AV60" s="22"/>
    </row>
    <row r="61" spans="1:48" s="10" customFormat="1" ht="15.75" x14ac:dyDescent="0.25">
      <c r="A61" s="71">
        <v>48</v>
      </c>
      <c r="B61" s="147" t="s">
        <v>49</v>
      </c>
      <c r="C61" s="155" t="s">
        <v>134</v>
      </c>
      <c r="D61" s="231" t="s">
        <v>157</v>
      </c>
      <c r="E61" s="232"/>
      <c r="F61" s="159"/>
      <c r="G61" s="15"/>
      <c r="H61" s="18">
        <v>1</v>
      </c>
      <c r="I61" s="190"/>
      <c r="J61" s="191">
        <v>1</v>
      </c>
      <c r="K61" s="189"/>
      <c r="L61" s="267"/>
      <c r="M61" s="71"/>
      <c r="N61" s="14"/>
      <c r="O61" s="156"/>
      <c r="P61" s="157">
        <v>1</v>
      </c>
      <c r="Q61" s="14"/>
      <c r="R61" s="26"/>
      <c r="S61" s="71">
        <v>1</v>
      </c>
      <c r="T61" s="14"/>
      <c r="U61" s="156"/>
      <c r="V61" s="157"/>
      <c r="W61" s="14"/>
      <c r="X61" s="14"/>
      <c r="Y61" s="14"/>
      <c r="Z61" s="26"/>
      <c r="AA61" s="23"/>
      <c r="AB61" s="37"/>
      <c r="AC61" s="37"/>
      <c r="AD61" s="37"/>
      <c r="AE61" s="37"/>
      <c r="AF61" s="37"/>
      <c r="AG61" s="37"/>
      <c r="AH61" s="37"/>
      <c r="AI61" s="37"/>
      <c r="AJ61" s="37"/>
      <c r="AK61" s="37"/>
      <c r="AL61" s="37"/>
      <c r="AM61" s="37"/>
      <c r="AN61" s="37"/>
      <c r="AO61" s="37"/>
      <c r="AP61" s="37"/>
      <c r="AQ61" s="37"/>
      <c r="AR61" s="37"/>
      <c r="AS61" s="37"/>
      <c r="AT61" s="37"/>
      <c r="AU61" s="37"/>
      <c r="AV61" s="22"/>
    </row>
    <row r="62" spans="1:48" s="10" customFormat="1" ht="135" x14ac:dyDescent="0.25">
      <c r="A62" s="71">
        <v>49</v>
      </c>
      <c r="B62" s="147" t="s">
        <v>50</v>
      </c>
      <c r="C62" s="148" t="s">
        <v>141</v>
      </c>
      <c r="D62" s="217" t="s">
        <v>155</v>
      </c>
      <c r="E62" s="215" t="s">
        <v>298</v>
      </c>
      <c r="F62" s="251"/>
      <c r="G62" s="185"/>
      <c r="H62" s="186">
        <v>1</v>
      </c>
      <c r="I62" s="187"/>
      <c r="J62" s="188"/>
      <c r="K62" s="186">
        <v>1</v>
      </c>
      <c r="L62" s="266"/>
      <c r="M62" s="149"/>
      <c r="N62" s="150"/>
      <c r="O62" s="151">
        <v>1</v>
      </c>
      <c r="P62" s="152"/>
      <c r="Q62" s="150"/>
      <c r="R62" s="172">
        <v>1</v>
      </c>
      <c r="S62" s="71"/>
      <c r="T62" s="14">
        <v>1</v>
      </c>
      <c r="U62" s="156"/>
      <c r="V62" s="157"/>
      <c r="W62" s="14"/>
      <c r="X62" s="14">
        <v>1</v>
      </c>
      <c r="Y62" s="14"/>
      <c r="Z62" s="26"/>
      <c r="AA62" s="23"/>
      <c r="AB62" s="236">
        <v>1</v>
      </c>
      <c r="AC62" s="37">
        <v>1</v>
      </c>
      <c r="AD62" s="37"/>
      <c r="AE62" s="37"/>
      <c r="AF62" s="37"/>
      <c r="AG62" s="37">
        <v>1</v>
      </c>
      <c r="AH62" s="37"/>
      <c r="AI62" s="37"/>
      <c r="AJ62" s="37"/>
      <c r="AK62" s="37"/>
      <c r="AL62" s="37"/>
      <c r="AM62" s="37"/>
      <c r="AN62" s="37"/>
      <c r="AO62" s="37"/>
      <c r="AP62" s="37"/>
      <c r="AQ62" s="37"/>
      <c r="AR62" s="37"/>
      <c r="AS62" s="37"/>
      <c r="AT62" s="37"/>
      <c r="AU62" s="37"/>
      <c r="AV62" s="22"/>
    </row>
    <row r="63" spans="1:48" s="10" customFormat="1" ht="15.75" x14ac:dyDescent="0.25">
      <c r="A63" s="71">
        <v>50</v>
      </c>
      <c r="B63" s="147" t="s">
        <v>51</v>
      </c>
      <c r="C63" s="155" t="s">
        <v>143</v>
      </c>
      <c r="D63" s="231" t="s">
        <v>157</v>
      </c>
      <c r="E63" s="232"/>
      <c r="F63" s="159"/>
      <c r="G63" s="15">
        <v>1</v>
      </c>
      <c r="H63" s="189"/>
      <c r="I63" s="190"/>
      <c r="J63" s="191">
        <v>1</v>
      </c>
      <c r="K63" s="189"/>
      <c r="L63" s="267"/>
      <c r="M63" s="71"/>
      <c r="N63" s="14"/>
      <c r="O63" s="156"/>
      <c r="P63" s="157"/>
      <c r="Q63" s="14"/>
      <c r="R63" s="26"/>
      <c r="S63" s="71"/>
      <c r="T63" s="14"/>
      <c r="U63" s="156"/>
      <c r="V63" s="157"/>
      <c r="W63" s="14"/>
      <c r="X63" s="14"/>
      <c r="Y63" s="14"/>
      <c r="Z63" s="26"/>
      <c r="AA63" s="23"/>
      <c r="AB63" s="37"/>
      <c r="AC63" s="37"/>
      <c r="AD63" s="37"/>
      <c r="AE63" s="37"/>
      <c r="AF63" s="37"/>
      <c r="AG63" s="37"/>
      <c r="AH63" s="37"/>
      <c r="AI63" s="37"/>
      <c r="AJ63" s="37"/>
      <c r="AK63" s="37"/>
      <c r="AL63" s="37"/>
      <c r="AM63" s="37"/>
      <c r="AN63" s="37"/>
      <c r="AO63" s="37"/>
      <c r="AP63" s="37"/>
      <c r="AQ63" s="37"/>
      <c r="AR63" s="37"/>
      <c r="AS63" s="37"/>
      <c r="AT63" s="37"/>
      <c r="AU63" s="37"/>
      <c r="AV63" s="22"/>
    </row>
    <row r="64" spans="1:48" s="10" customFormat="1" ht="15.75" x14ac:dyDescent="0.25">
      <c r="A64" s="71">
        <v>51</v>
      </c>
      <c r="B64" s="147" t="s">
        <v>52</v>
      </c>
      <c r="C64" s="148" t="s">
        <v>144</v>
      </c>
      <c r="D64" s="231" t="s">
        <v>157</v>
      </c>
      <c r="E64" s="232"/>
      <c r="F64" s="159"/>
      <c r="G64" s="15">
        <v>1</v>
      </c>
      <c r="H64" s="189"/>
      <c r="I64" s="190"/>
      <c r="J64" s="191">
        <v>1</v>
      </c>
      <c r="K64" s="189"/>
      <c r="L64" s="267"/>
      <c r="M64" s="71"/>
      <c r="N64" s="14"/>
      <c r="O64" s="156"/>
      <c r="P64" s="157"/>
      <c r="Q64" s="14"/>
      <c r="R64" s="26"/>
      <c r="S64" s="71"/>
      <c r="T64" s="14"/>
      <c r="U64" s="156"/>
      <c r="V64" s="157"/>
      <c r="W64" s="14"/>
      <c r="X64" s="14"/>
      <c r="Y64" s="14"/>
      <c r="Z64" s="26"/>
      <c r="AA64" s="23"/>
      <c r="AB64" s="37"/>
      <c r="AC64" s="37"/>
      <c r="AD64" s="37"/>
      <c r="AE64" s="37"/>
      <c r="AF64" s="37"/>
      <c r="AG64" s="37"/>
      <c r="AH64" s="37"/>
      <c r="AI64" s="37"/>
      <c r="AJ64" s="37"/>
      <c r="AK64" s="37"/>
      <c r="AL64" s="37"/>
      <c r="AM64" s="37"/>
      <c r="AN64" s="37"/>
      <c r="AO64" s="37"/>
      <c r="AP64" s="37"/>
      <c r="AQ64" s="37"/>
      <c r="AR64" s="37"/>
      <c r="AS64" s="37"/>
      <c r="AT64" s="37"/>
      <c r="AU64" s="37"/>
      <c r="AV64" s="22"/>
    </row>
    <row r="65" spans="1:48" s="10" customFormat="1" ht="15.75" x14ac:dyDescent="0.25">
      <c r="A65" s="71">
        <v>52</v>
      </c>
      <c r="B65" s="147" t="s">
        <v>53</v>
      </c>
      <c r="C65" s="155" t="s">
        <v>129</v>
      </c>
      <c r="D65" s="231" t="s">
        <v>157</v>
      </c>
      <c r="E65" s="232"/>
      <c r="F65" s="159"/>
      <c r="G65" s="15">
        <v>1</v>
      </c>
      <c r="H65" s="189"/>
      <c r="I65" s="190"/>
      <c r="J65" s="191">
        <v>1</v>
      </c>
      <c r="K65" s="189"/>
      <c r="L65" s="267"/>
      <c r="M65" s="71"/>
      <c r="N65" s="14"/>
      <c r="O65" s="156"/>
      <c r="P65" s="157"/>
      <c r="Q65" s="14"/>
      <c r="R65" s="26"/>
      <c r="S65" s="71"/>
      <c r="T65" s="14"/>
      <c r="U65" s="156"/>
      <c r="V65" s="157"/>
      <c r="W65" s="14"/>
      <c r="X65" s="14"/>
      <c r="Y65" s="14"/>
      <c r="Z65" s="26"/>
      <c r="AA65" s="23"/>
      <c r="AB65" s="37"/>
      <c r="AC65" s="37"/>
      <c r="AD65" s="37"/>
      <c r="AE65" s="37"/>
      <c r="AF65" s="37"/>
      <c r="AG65" s="37"/>
      <c r="AH65" s="37"/>
      <c r="AI65" s="37"/>
      <c r="AJ65" s="37"/>
      <c r="AK65" s="37"/>
      <c r="AL65" s="37"/>
      <c r="AM65" s="37"/>
      <c r="AN65" s="37"/>
      <c r="AO65" s="37"/>
      <c r="AP65" s="37"/>
      <c r="AQ65" s="37"/>
      <c r="AR65" s="37"/>
      <c r="AS65" s="37"/>
      <c r="AT65" s="37"/>
      <c r="AU65" s="37"/>
      <c r="AV65" s="22"/>
    </row>
    <row r="66" spans="1:48" s="10" customFormat="1" ht="105" x14ac:dyDescent="0.25">
      <c r="A66" s="71">
        <v>53</v>
      </c>
      <c r="B66" s="147" t="s">
        <v>54</v>
      </c>
      <c r="C66" s="148" t="s">
        <v>128</v>
      </c>
      <c r="D66" s="217" t="s">
        <v>155</v>
      </c>
      <c r="E66" s="233" t="s">
        <v>299</v>
      </c>
      <c r="F66" s="252"/>
      <c r="G66" s="185"/>
      <c r="H66" s="186">
        <v>1</v>
      </c>
      <c r="I66" s="187"/>
      <c r="J66" s="188"/>
      <c r="K66" s="186">
        <v>1</v>
      </c>
      <c r="L66" s="266"/>
      <c r="M66" s="149"/>
      <c r="N66" s="150"/>
      <c r="O66" s="151">
        <v>1</v>
      </c>
      <c r="P66" s="152"/>
      <c r="Q66" s="150"/>
      <c r="R66" s="172">
        <v>1</v>
      </c>
      <c r="S66" s="149"/>
      <c r="T66" s="150"/>
      <c r="U66" s="151"/>
      <c r="V66" s="157"/>
      <c r="W66" s="14"/>
      <c r="X66" s="14"/>
      <c r="Y66" s="14"/>
      <c r="Z66" s="26"/>
      <c r="AA66" s="203"/>
      <c r="AB66" s="37">
        <v>1</v>
      </c>
      <c r="AC66" s="37">
        <v>1</v>
      </c>
      <c r="AD66" s="37"/>
      <c r="AE66" s="37"/>
      <c r="AF66" s="37"/>
      <c r="AG66" s="37"/>
      <c r="AH66" s="37"/>
      <c r="AI66" s="37"/>
      <c r="AJ66" s="37"/>
      <c r="AK66" s="37"/>
      <c r="AL66" s="37"/>
      <c r="AM66" s="37"/>
      <c r="AN66" s="37"/>
      <c r="AO66" s="37"/>
      <c r="AP66" s="37"/>
      <c r="AQ66" s="37"/>
      <c r="AR66" s="37"/>
      <c r="AS66" s="37"/>
      <c r="AT66" s="37"/>
      <c r="AU66" s="37"/>
      <c r="AV66" s="22"/>
    </row>
    <row r="67" spans="1:48" s="10" customFormat="1" ht="390" x14ac:dyDescent="0.25">
      <c r="A67" s="71">
        <v>54</v>
      </c>
      <c r="B67" s="147" t="s">
        <v>55</v>
      </c>
      <c r="C67" s="155" t="s">
        <v>135</v>
      </c>
      <c r="D67" s="221" t="s">
        <v>158</v>
      </c>
      <c r="E67" s="235" t="s">
        <v>300</v>
      </c>
      <c r="F67" s="254" t="s">
        <v>235</v>
      </c>
      <c r="G67" s="185"/>
      <c r="H67" s="186"/>
      <c r="I67" s="187">
        <v>1</v>
      </c>
      <c r="J67" s="188"/>
      <c r="K67" s="186"/>
      <c r="L67" s="266">
        <v>1</v>
      </c>
      <c r="M67" s="149"/>
      <c r="N67" s="150"/>
      <c r="O67" s="151">
        <v>1</v>
      </c>
      <c r="P67" s="152"/>
      <c r="Q67" s="150"/>
      <c r="R67" s="172">
        <v>1</v>
      </c>
      <c r="S67" s="149"/>
      <c r="T67" s="150"/>
      <c r="U67" s="151"/>
      <c r="V67" s="157"/>
      <c r="W67" s="14"/>
      <c r="X67" s="14"/>
      <c r="Y67" s="14"/>
      <c r="Z67" s="26"/>
      <c r="AA67" s="203"/>
      <c r="AB67" s="37">
        <v>1</v>
      </c>
      <c r="AC67" s="37">
        <v>1</v>
      </c>
      <c r="AD67" s="37">
        <v>1</v>
      </c>
      <c r="AE67" s="37"/>
      <c r="AF67" s="37"/>
      <c r="AG67" s="37"/>
      <c r="AH67" s="37">
        <v>1</v>
      </c>
      <c r="AI67" s="37">
        <v>1</v>
      </c>
      <c r="AJ67" s="37"/>
      <c r="AK67" s="37"/>
      <c r="AL67" s="37"/>
      <c r="AM67" s="37"/>
      <c r="AN67" s="37"/>
      <c r="AO67" s="37"/>
      <c r="AP67" s="37"/>
      <c r="AQ67" s="37"/>
      <c r="AR67" s="37"/>
      <c r="AS67" s="37"/>
      <c r="AT67" s="37">
        <v>1</v>
      </c>
      <c r="AU67" s="37"/>
      <c r="AV67" s="22"/>
    </row>
    <row r="68" spans="1:48" s="10" customFormat="1" ht="135" x14ac:dyDescent="0.25">
      <c r="A68" s="71">
        <v>55</v>
      </c>
      <c r="B68" s="147" t="s">
        <v>56</v>
      </c>
      <c r="C68" s="148" t="s">
        <v>141</v>
      </c>
      <c r="D68" s="217" t="s">
        <v>155</v>
      </c>
      <c r="E68" s="215" t="s">
        <v>301</v>
      </c>
      <c r="F68" s="251"/>
      <c r="G68" s="185"/>
      <c r="H68" s="186"/>
      <c r="I68" s="187">
        <v>1</v>
      </c>
      <c r="J68" s="188"/>
      <c r="K68" s="186"/>
      <c r="L68" s="266">
        <v>1</v>
      </c>
      <c r="M68" s="149"/>
      <c r="N68" s="150"/>
      <c r="O68" s="151">
        <v>1</v>
      </c>
      <c r="P68" s="152"/>
      <c r="Q68" s="150"/>
      <c r="R68" s="172">
        <v>1</v>
      </c>
      <c r="S68" s="71"/>
      <c r="T68" s="14"/>
      <c r="U68" s="156"/>
      <c r="V68" s="157"/>
      <c r="W68" s="14"/>
      <c r="X68" s="14"/>
      <c r="Y68" s="14"/>
      <c r="Z68" s="26"/>
      <c r="AA68" s="23"/>
      <c r="AB68" s="37">
        <v>1</v>
      </c>
      <c r="AC68" s="37">
        <v>1</v>
      </c>
      <c r="AD68" s="37"/>
      <c r="AE68" s="37"/>
      <c r="AF68" s="37"/>
      <c r="AG68" s="37"/>
      <c r="AH68" s="37"/>
      <c r="AI68" s="37"/>
      <c r="AJ68" s="37"/>
      <c r="AK68" s="37"/>
      <c r="AL68" s="37"/>
      <c r="AM68" s="37">
        <v>1</v>
      </c>
      <c r="AN68" s="37"/>
      <c r="AO68" s="37"/>
      <c r="AP68" s="37"/>
      <c r="AQ68" s="37"/>
      <c r="AR68" s="37"/>
      <c r="AS68" s="37"/>
      <c r="AT68" s="37"/>
      <c r="AU68" s="37"/>
      <c r="AV68" s="22"/>
    </row>
    <row r="69" spans="1:48" s="10" customFormat="1" ht="150" x14ac:dyDescent="0.25">
      <c r="A69" s="71">
        <v>56</v>
      </c>
      <c r="B69" s="147" t="s">
        <v>57</v>
      </c>
      <c r="C69" s="148" t="s">
        <v>141</v>
      </c>
      <c r="D69" s="217" t="s">
        <v>155</v>
      </c>
      <c r="E69" s="216" t="s">
        <v>302</v>
      </c>
      <c r="F69" s="257"/>
      <c r="G69" s="185"/>
      <c r="H69" s="186"/>
      <c r="I69" s="187">
        <v>1</v>
      </c>
      <c r="J69" s="188"/>
      <c r="K69" s="186"/>
      <c r="L69" s="266">
        <v>1</v>
      </c>
      <c r="M69" s="149"/>
      <c r="N69" s="150"/>
      <c r="O69" s="151">
        <v>1</v>
      </c>
      <c r="P69" s="152"/>
      <c r="Q69" s="150"/>
      <c r="R69" s="172">
        <v>1</v>
      </c>
      <c r="S69" s="71"/>
      <c r="T69" s="14"/>
      <c r="U69" s="156"/>
      <c r="V69" s="157"/>
      <c r="W69" s="14"/>
      <c r="X69" s="14"/>
      <c r="Y69" s="14"/>
      <c r="Z69" s="26"/>
      <c r="AA69" s="23"/>
      <c r="AB69" s="37">
        <v>1</v>
      </c>
      <c r="AC69" s="37">
        <v>1</v>
      </c>
      <c r="AD69" s="37"/>
      <c r="AE69" s="37"/>
      <c r="AF69" s="37"/>
      <c r="AG69" s="37"/>
      <c r="AH69" s="37"/>
      <c r="AI69" s="37"/>
      <c r="AJ69" s="37"/>
      <c r="AK69" s="37"/>
      <c r="AL69" s="37"/>
      <c r="AM69" s="37"/>
      <c r="AN69" s="37"/>
      <c r="AO69" s="37"/>
      <c r="AP69" s="37">
        <v>1</v>
      </c>
      <c r="AQ69" s="37"/>
      <c r="AR69" s="37"/>
      <c r="AS69" s="37"/>
      <c r="AT69" s="37"/>
      <c r="AU69" s="37"/>
      <c r="AV69" s="22"/>
    </row>
    <row r="70" spans="1:48" s="10" customFormat="1" ht="75" x14ac:dyDescent="0.25">
      <c r="A70" s="71">
        <v>57</v>
      </c>
      <c r="B70" s="147" t="s">
        <v>58</v>
      </c>
      <c r="C70" s="160" t="s">
        <v>139</v>
      </c>
      <c r="D70" s="223" t="s">
        <v>156</v>
      </c>
      <c r="E70" s="233" t="s">
        <v>163</v>
      </c>
      <c r="F70" s="252"/>
      <c r="G70" s="185"/>
      <c r="H70" s="186">
        <v>1</v>
      </c>
      <c r="I70" s="187"/>
      <c r="J70" s="188">
        <v>1</v>
      </c>
      <c r="K70" s="186"/>
      <c r="L70" s="266"/>
      <c r="M70" s="149"/>
      <c r="N70" s="150"/>
      <c r="O70" s="151"/>
      <c r="P70" s="152">
        <v>1</v>
      </c>
      <c r="Q70" s="150"/>
      <c r="R70" s="172"/>
      <c r="S70" s="149"/>
      <c r="T70" s="150"/>
      <c r="U70" s="151"/>
      <c r="V70" s="157"/>
      <c r="W70" s="14"/>
      <c r="X70" s="14"/>
      <c r="Y70" s="14"/>
      <c r="Z70" s="26"/>
      <c r="AA70" s="203"/>
      <c r="AB70" s="37">
        <v>1</v>
      </c>
      <c r="AC70" s="37"/>
      <c r="AD70" s="37"/>
      <c r="AE70" s="37"/>
      <c r="AF70" s="37"/>
      <c r="AG70" s="37"/>
      <c r="AH70" s="37"/>
      <c r="AI70" s="37"/>
      <c r="AJ70" s="37"/>
      <c r="AK70" s="37"/>
      <c r="AL70" s="37"/>
      <c r="AM70" s="37"/>
      <c r="AN70" s="37"/>
      <c r="AO70" s="37"/>
      <c r="AP70" s="37"/>
      <c r="AQ70" s="37"/>
      <c r="AR70" s="37"/>
      <c r="AS70" s="37"/>
      <c r="AT70" s="37"/>
      <c r="AU70" s="37"/>
      <c r="AV70" s="22"/>
    </row>
    <row r="71" spans="1:48" s="10" customFormat="1" ht="15.75" x14ac:dyDescent="0.25">
      <c r="A71" s="71">
        <v>58</v>
      </c>
      <c r="B71" s="286" t="s">
        <v>59</v>
      </c>
      <c r="C71" s="148" t="s">
        <v>150</v>
      </c>
      <c r="D71" s="232" t="s">
        <v>202</v>
      </c>
      <c r="E71" s="232" t="s">
        <v>203</v>
      </c>
      <c r="F71" s="159"/>
      <c r="G71" s="15">
        <v>1</v>
      </c>
      <c r="H71" s="189"/>
      <c r="I71" s="190"/>
      <c r="J71" s="191">
        <v>1</v>
      </c>
      <c r="K71" s="189"/>
      <c r="L71" s="267"/>
      <c r="M71" s="71"/>
      <c r="N71" s="14"/>
      <c r="O71" s="156"/>
      <c r="P71" s="157"/>
      <c r="Q71" s="14"/>
      <c r="R71" s="26"/>
      <c r="S71" s="71"/>
      <c r="T71" s="14"/>
      <c r="U71" s="156"/>
      <c r="V71" s="157"/>
      <c r="W71" s="14"/>
      <c r="X71" s="14"/>
      <c r="Y71" s="14"/>
      <c r="Z71" s="26"/>
      <c r="AA71" s="23"/>
      <c r="AB71" s="37"/>
      <c r="AC71" s="37"/>
      <c r="AD71" s="37"/>
      <c r="AE71" s="37"/>
      <c r="AF71" s="37"/>
      <c r="AG71" s="37"/>
      <c r="AH71" s="37"/>
      <c r="AI71" s="37"/>
      <c r="AJ71" s="37"/>
      <c r="AK71" s="37"/>
      <c r="AL71" s="37"/>
      <c r="AM71" s="37"/>
      <c r="AN71" s="37"/>
      <c r="AO71" s="37"/>
      <c r="AP71" s="37"/>
      <c r="AQ71" s="37"/>
      <c r="AR71" s="37"/>
      <c r="AS71" s="37"/>
      <c r="AT71" s="37"/>
      <c r="AU71" s="37"/>
      <c r="AV71" s="22"/>
    </row>
    <row r="72" spans="1:48" s="10" customFormat="1" ht="270" x14ac:dyDescent="0.25">
      <c r="A72" s="71">
        <v>59</v>
      </c>
      <c r="B72" s="147" t="s">
        <v>60</v>
      </c>
      <c r="C72" s="155" t="s">
        <v>129</v>
      </c>
      <c r="D72" s="223" t="s">
        <v>156</v>
      </c>
      <c r="E72" s="233" t="s">
        <v>303</v>
      </c>
      <c r="F72" s="252"/>
      <c r="G72" s="185"/>
      <c r="H72" s="186">
        <v>1</v>
      </c>
      <c r="I72" s="187"/>
      <c r="J72" s="188">
        <v>1</v>
      </c>
      <c r="K72" s="186"/>
      <c r="L72" s="266"/>
      <c r="M72" s="149"/>
      <c r="N72" s="150">
        <v>1</v>
      </c>
      <c r="O72" s="151"/>
      <c r="P72" s="152">
        <v>1</v>
      </c>
      <c r="Q72" s="150"/>
      <c r="R72" s="172"/>
      <c r="S72" s="149"/>
      <c r="T72" s="150"/>
      <c r="U72" s="151">
        <v>1</v>
      </c>
      <c r="V72" s="157"/>
      <c r="W72" s="14"/>
      <c r="X72" s="14">
        <v>1</v>
      </c>
      <c r="Y72" s="14"/>
      <c r="Z72" s="26"/>
      <c r="AA72" s="203"/>
      <c r="AB72" s="37">
        <v>1</v>
      </c>
      <c r="AC72" s="37"/>
      <c r="AD72" s="37"/>
      <c r="AE72" s="37"/>
      <c r="AF72" s="37"/>
      <c r="AG72" s="37"/>
      <c r="AH72" s="37"/>
      <c r="AI72" s="37"/>
      <c r="AJ72" s="37"/>
      <c r="AK72" s="37"/>
      <c r="AL72" s="37"/>
      <c r="AM72" s="37"/>
      <c r="AN72" s="37"/>
      <c r="AO72" s="37"/>
      <c r="AP72" s="37"/>
      <c r="AQ72" s="37"/>
      <c r="AR72" s="37"/>
      <c r="AS72" s="37"/>
      <c r="AT72" s="37"/>
      <c r="AU72" s="37"/>
      <c r="AV72" s="22"/>
    </row>
    <row r="73" spans="1:48" s="10" customFormat="1" ht="409.5" x14ac:dyDescent="0.25">
      <c r="A73" s="71">
        <v>60</v>
      </c>
      <c r="B73" s="147" t="s">
        <v>61</v>
      </c>
      <c r="C73" s="155" t="s">
        <v>135</v>
      </c>
      <c r="D73" s="221" t="s">
        <v>158</v>
      </c>
      <c r="E73" s="233" t="s">
        <v>304</v>
      </c>
      <c r="F73" s="252" t="s">
        <v>236</v>
      </c>
      <c r="G73" s="185"/>
      <c r="H73" s="186"/>
      <c r="I73" s="187">
        <v>1</v>
      </c>
      <c r="J73" s="188"/>
      <c r="K73" s="186"/>
      <c r="L73" s="266">
        <v>1</v>
      </c>
      <c r="M73" s="149"/>
      <c r="N73" s="150"/>
      <c r="O73" s="151">
        <v>1</v>
      </c>
      <c r="P73" s="152"/>
      <c r="Q73" s="150"/>
      <c r="R73" s="172">
        <v>1</v>
      </c>
      <c r="S73" s="149"/>
      <c r="T73" s="150"/>
      <c r="U73" s="151"/>
      <c r="V73" s="157"/>
      <c r="W73" s="14"/>
      <c r="X73" s="14"/>
      <c r="Y73" s="14"/>
      <c r="Z73" s="26"/>
      <c r="AA73" s="203"/>
      <c r="AB73" s="37">
        <v>1</v>
      </c>
      <c r="AC73" s="37"/>
      <c r="AD73" s="37"/>
      <c r="AE73" s="37"/>
      <c r="AF73" s="37"/>
      <c r="AG73" s="37"/>
      <c r="AH73" s="37"/>
      <c r="AI73" s="37"/>
      <c r="AJ73" s="37"/>
      <c r="AK73" s="37"/>
      <c r="AL73" s="37"/>
      <c r="AM73" s="37"/>
      <c r="AN73" s="37"/>
      <c r="AO73" s="37"/>
      <c r="AP73" s="37"/>
      <c r="AQ73" s="37">
        <v>1</v>
      </c>
      <c r="AR73" s="37"/>
      <c r="AS73" s="37"/>
      <c r="AT73" s="37">
        <v>1</v>
      </c>
      <c r="AU73" s="37"/>
      <c r="AV73" s="22"/>
    </row>
    <row r="74" spans="1:48" s="10" customFormat="1" ht="15.75" x14ac:dyDescent="0.25">
      <c r="A74" s="71">
        <v>61</v>
      </c>
      <c r="B74" s="147" t="s">
        <v>62</v>
      </c>
      <c r="C74" s="160" t="s">
        <v>139</v>
      </c>
      <c r="D74" s="231" t="s">
        <v>157</v>
      </c>
      <c r="E74" s="233"/>
      <c r="F74" s="252"/>
      <c r="G74" s="15"/>
      <c r="H74" s="18">
        <v>1</v>
      </c>
      <c r="I74" s="190"/>
      <c r="J74" s="191">
        <v>1</v>
      </c>
      <c r="K74" s="189"/>
      <c r="L74" s="266"/>
      <c r="M74" s="149">
        <v>1</v>
      </c>
      <c r="N74" s="150"/>
      <c r="O74" s="151"/>
      <c r="P74" s="152">
        <v>1</v>
      </c>
      <c r="Q74" s="150"/>
      <c r="R74" s="172"/>
      <c r="S74" s="149"/>
      <c r="T74" s="150"/>
      <c r="U74" s="151"/>
      <c r="V74" s="157"/>
      <c r="W74" s="14"/>
      <c r="X74" s="14"/>
      <c r="Y74" s="14"/>
      <c r="Z74" s="26"/>
      <c r="AA74" s="203"/>
      <c r="AB74" s="37"/>
      <c r="AC74" s="37"/>
      <c r="AD74" s="37"/>
      <c r="AE74" s="37"/>
      <c r="AF74" s="37"/>
      <c r="AG74" s="37"/>
      <c r="AH74" s="37"/>
      <c r="AI74" s="37"/>
      <c r="AJ74" s="37"/>
      <c r="AK74" s="37"/>
      <c r="AL74" s="37"/>
      <c r="AM74" s="37"/>
      <c r="AN74" s="37"/>
      <c r="AO74" s="37"/>
      <c r="AP74" s="37"/>
      <c r="AQ74" s="37"/>
      <c r="AR74" s="37"/>
      <c r="AS74" s="37"/>
      <c r="AT74" s="37"/>
      <c r="AU74" s="37"/>
      <c r="AV74" s="22"/>
    </row>
    <row r="75" spans="1:48" s="10" customFormat="1" ht="15.75" x14ac:dyDescent="0.25">
      <c r="A75" s="71">
        <v>62</v>
      </c>
      <c r="B75" s="286" t="s">
        <v>63</v>
      </c>
      <c r="C75" s="148" t="s">
        <v>145</v>
      </c>
      <c r="D75" s="231" t="s">
        <v>157</v>
      </c>
      <c r="E75" s="232"/>
      <c r="F75" s="159"/>
      <c r="G75" s="15">
        <v>1</v>
      </c>
      <c r="H75" s="189"/>
      <c r="I75" s="190"/>
      <c r="J75" s="191">
        <v>1</v>
      </c>
      <c r="K75" s="189"/>
      <c r="L75" s="267"/>
      <c r="M75" s="71"/>
      <c r="N75" s="14"/>
      <c r="O75" s="156"/>
      <c r="P75" s="157"/>
      <c r="Q75" s="14"/>
      <c r="R75" s="26"/>
      <c r="S75" s="71"/>
      <c r="T75" s="14"/>
      <c r="U75" s="156"/>
      <c r="V75" s="157"/>
      <c r="W75" s="14"/>
      <c r="X75" s="14"/>
      <c r="Y75" s="14"/>
      <c r="Z75" s="26"/>
      <c r="AA75" s="204"/>
      <c r="AB75" s="37"/>
      <c r="AC75" s="37"/>
      <c r="AD75" s="37"/>
      <c r="AE75" s="37"/>
      <c r="AF75" s="37"/>
      <c r="AG75" s="37"/>
      <c r="AH75" s="37"/>
      <c r="AI75" s="37"/>
      <c r="AJ75" s="37"/>
      <c r="AK75" s="37"/>
      <c r="AL75" s="37"/>
      <c r="AM75" s="37"/>
      <c r="AN75" s="37"/>
      <c r="AO75" s="37"/>
      <c r="AP75" s="37"/>
      <c r="AQ75" s="37"/>
      <c r="AR75" s="37"/>
      <c r="AS75" s="37"/>
      <c r="AT75" s="37"/>
      <c r="AU75" s="37"/>
      <c r="AV75" s="22"/>
    </row>
    <row r="76" spans="1:48" s="10" customFormat="1" ht="240" x14ac:dyDescent="0.25">
      <c r="A76" s="71">
        <v>63</v>
      </c>
      <c r="B76" s="147" t="s">
        <v>64</v>
      </c>
      <c r="C76" s="155" t="s">
        <v>134</v>
      </c>
      <c r="D76" s="223" t="s">
        <v>156</v>
      </c>
      <c r="E76" s="233" t="s">
        <v>305</v>
      </c>
      <c r="F76" s="252"/>
      <c r="G76" s="185"/>
      <c r="H76" s="186">
        <v>1</v>
      </c>
      <c r="I76" s="187"/>
      <c r="J76" s="188">
        <v>1</v>
      </c>
      <c r="K76" s="186"/>
      <c r="L76" s="266"/>
      <c r="M76" s="149"/>
      <c r="N76" s="150"/>
      <c r="O76" s="151">
        <v>1</v>
      </c>
      <c r="P76" s="152">
        <v>1</v>
      </c>
      <c r="Q76" s="150"/>
      <c r="R76" s="172"/>
      <c r="S76" s="149">
        <v>1</v>
      </c>
      <c r="T76" s="150"/>
      <c r="U76" s="151"/>
      <c r="V76" s="157"/>
      <c r="W76" s="14"/>
      <c r="X76" s="14"/>
      <c r="Y76" s="14"/>
      <c r="Z76" s="26"/>
      <c r="AA76" s="203"/>
      <c r="AB76" s="37">
        <v>1</v>
      </c>
      <c r="AC76" s="37"/>
      <c r="AD76" s="37"/>
      <c r="AE76" s="37"/>
      <c r="AF76" s="37"/>
      <c r="AG76" s="37"/>
      <c r="AH76" s="37"/>
      <c r="AI76" s="37"/>
      <c r="AJ76" s="37"/>
      <c r="AK76" s="37"/>
      <c r="AL76" s="37"/>
      <c r="AM76" s="37">
        <v>1</v>
      </c>
      <c r="AN76" s="37"/>
      <c r="AO76" s="37"/>
      <c r="AP76" s="37">
        <v>1</v>
      </c>
      <c r="AQ76" s="37"/>
      <c r="AR76" s="37"/>
      <c r="AS76" s="37"/>
      <c r="AT76" s="37">
        <v>1</v>
      </c>
      <c r="AU76" s="37"/>
      <c r="AV76" s="22"/>
    </row>
    <row r="77" spans="1:48" s="10" customFormat="1" ht="258" customHeight="1" x14ac:dyDescent="0.25">
      <c r="A77" s="71">
        <v>64</v>
      </c>
      <c r="B77" s="147" t="s">
        <v>65</v>
      </c>
      <c r="C77" s="155" t="s">
        <v>129</v>
      </c>
      <c r="D77" s="223" t="s">
        <v>156</v>
      </c>
      <c r="E77" s="233" t="s">
        <v>306</v>
      </c>
      <c r="F77" s="252"/>
      <c r="G77" s="185"/>
      <c r="H77" s="186">
        <v>1</v>
      </c>
      <c r="I77" s="187"/>
      <c r="J77" s="188">
        <v>1</v>
      </c>
      <c r="K77" s="186"/>
      <c r="L77" s="266"/>
      <c r="M77" s="149"/>
      <c r="N77" s="150">
        <v>1</v>
      </c>
      <c r="O77" s="151"/>
      <c r="P77" s="152"/>
      <c r="Q77" s="150">
        <v>1</v>
      </c>
      <c r="R77" s="172"/>
      <c r="S77" s="149"/>
      <c r="T77" s="150"/>
      <c r="U77" s="151">
        <v>1</v>
      </c>
      <c r="V77" s="157"/>
      <c r="W77" s="14"/>
      <c r="X77" s="14"/>
      <c r="Y77" s="14"/>
      <c r="Z77" s="26"/>
      <c r="AA77" s="203"/>
      <c r="AB77" s="37">
        <v>1</v>
      </c>
      <c r="AC77" s="37"/>
      <c r="AD77" s="37"/>
      <c r="AE77" s="37"/>
      <c r="AF77" s="37">
        <v>1</v>
      </c>
      <c r="AG77" s="37"/>
      <c r="AH77" s="37"/>
      <c r="AI77" s="37"/>
      <c r="AJ77" s="37"/>
      <c r="AK77" s="37"/>
      <c r="AL77" s="37"/>
      <c r="AM77" s="37">
        <v>1</v>
      </c>
      <c r="AN77" s="37"/>
      <c r="AO77" s="37"/>
      <c r="AP77" s="37"/>
      <c r="AQ77" s="37"/>
      <c r="AR77" s="37"/>
      <c r="AS77" s="37"/>
      <c r="AT77" s="37"/>
      <c r="AU77" s="37"/>
      <c r="AV77" s="22"/>
    </row>
    <row r="78" spans="1:48" s="10" customFormat="1" ht="15.75" x14ac:dyDescent="0.25">
      <c r="A78" s="71">
        <v>65</v>
      </c>
      <c r="B78" s="147" t="s">
        <v>66</v>
      </c>
      <c r="C78" s="155" t="s">
        <v>129</v>
      </c>
      <c r="D78" s="231" t="s">
        <v>157</v>
      </c>
      <c r="E78" s="233"/>
      <c r="F78" s="252"/>
      <c r="G78" s="15">
        <v>1</v>
      </c>
      <c r="H78" s="189"/>
      <c r="I78" s="190"/>
      <c r="J78" s="191">
        <v>1</v>
      </c>
      <c r="K78" s="189"/>
      <c r="L78" s="266"/>
      <c r="M78" s="149"/>
      <c r="N78" s="150"/>
      <c r="O78" s="151"/>
      <c r="P78" s="152"/>
      <c r="Q78" s="150"/>
      <c r="R78" s="172"/>
      <c r="S78" s="149"/>
      <c r="T78" s="150"/>
      <c r="U78" s="151"/>
      <c r="V78" s="157"/>
      <c r="W78" s="14"/>
      <c r="X78" s="14"/>
      <c r="Y78" s="14"/>
      <c r="Z78" s="26"/>
      <c r="AA78" s="203"/>
      <c r="AB78" s="37"/>
      <c r="AC78" s="37"/>
      <c r="AD78" s="37"/>
      <c r="AE78" s="37"/>
      <c r="AF78" s="37"/>
      <c r="AG78" s="37"/>
      <c r="AH78" s="37"/>
      <c r="AI78" s="37"/>
      <c r="AJ78" s="37"/>
      <c r="AK78" s="37"/>
      <c r="AL78" s="37"/>
      <c r="AM78" s="37"/>
      <c r="AN78" s="37"/>
      <c r="AO78" s="37"/>
      <c r="AP78" s="37"/>
      <c r="AQ78" s="37"/>
      <c r="AR78" s="37"/>
      <c r="AS78" s="37"/>
      <c r="AT78" s="37"/>
      <c r="AU78" s="37"/>
      <c r="AV78" s="22"/>
    </row>
    <row r="79" spans="1:48" s="10" customFormat="1" ht="90" x14ac:dyDescent="0.25">
      <c r="A79" s="71">
        <v>66</v>
      </c>
      <c r="B79" s="147" t="s">
        <v>67</v>
      </c>
      <c r="C79" s="155" t="s">
        <v>133</v>
      </c>
      <c r="D79" s="223" t="s">
        <v>156</v>
      </c>
      <c r="E79" s="215" t="s">
        <v>307</v>
      </c>
      <c r="F79" s="251"/>
      <c r="G79" s="185"/>
      <c r="H79" s="43">
        <v>1</v>
      </c>
      <c r="I79" s="187"/>
      <c r="J79" s="188">
        <v>1</v>
      </c>
      <c r="K79" s="186"/>
      <c r="L79" s="266"/>
      <c r="M79" s="149">
        <v>1</v>
      </c>
      <c r="N79" s="150"/>
      <c r="O79" s="151"/>
      <c r="P79" s="152">
        <v>1</v>
      </c>
      <c r="Q79" s="150"/>
      <c r="R79" s="172"/>
      <c r="S79" s="71">
        <v>1</v>
      </c>
      <c r="T79" s="14"/>
      <c r="U79" s="156"/>
      <c r="V79" s="157"/>
      <c r="W79" s="14"/>
      <c r="X79" s="14"/>
      <c r="Y79" s="14"/>
      <c r="Z79" s="26"/>
      <c r="AA79" s="23"/>
      <c r="AB79" s="37"/>
      <c r="AC79" s="37">
        <v>1</v>
      </c>
      <c r="AD79" s="37"/>
      <c r="AE79" s="37"/>
      <c r="AF79" s="37"/>
      <c r="AG79" s="37">
        <v>1</v>
      </c>
      <c r="AH79" s="37">
        <v>1</v>
      </c>
      <c r="AI79" s="37"/>
      <c r="AJ79" s="37"/>
      <c r="AK79" s="37"/>
      <c r="AL79" s="37"/>
      <c r="AM79" s="37"/>
      <c r="AN79" s="37"/>
      <c r="AO79" s="37"/>
      <c r="AP79" s="37"/>
      <c r="AQ79" s="37"/>
      <c r="AR79" s="37"/>
      <c r="AS79" s="37"/>
      <c r="AT79" s="37"/>
      <c r="AU79" s="37"/>
      <c r="AV79" s="22"/>
    </row>
    <row r="80" spans="1:48" s="10" customFormat="1" ht="15.75" x14ac:dyDescent="0.25">
      <c r="A80" s="71">
        <v>67</v>
      </c>
      <c r="B80" s="147" t="s">
        <v>68</v>
      </c>
      <c r="C80" s="155" t="s">
        <v>131</v>
      </c>
      <c r="D80" s="231" t="s">
        <v>157</v>
      </c>
      <c r="E80" s="232"/>
      <c r="F80" s="159"/>
      <c r="G80" s="15">
        <v>1</v>
      </c>
      <c r="H80" s="189"/>
      <c r="I80" s="190"/>
      <c r="J80" s="191">
        <v>1</v>
      </c>
      <c r="K80" s="189"/>
      <c r="L80" s="267"/>
      <c r="M80" s="71"/>
      <c r="N80" s="14"/>
      <c r="O80" s="156"/>
      <c r="P80" s="157"/>
      <c r="Q80" s="14"/>
      <c r="R80" s="26"/>
      <c r="S80" s="71"/>
      <c r="T80" s="14"/>
      <c r="U80" s="156"/>
      <c r="V80" s="157"/>
      <c r="W80" s="14"/>
      <c r="X80" s="14"/>
      <c r="Y80" s="14"/>
      <c r="Z80" s="26"/>
      <c r="AA80" s="23"/>
      <c r="AB80" s="37"/>
      <c r="AC80" s="37"/>
      <c r="AD80" s="37"/>
      <c r="AE80" s="37"/>
      <c r="AF80" s="37"/>
      <c r="AG80" s="37"/>
      <c r="AH80" s="37"/>
      <c r="AI80" s="37"/>
      <c r="AJ80" s="37"/>
      <c r="AK80" s="37"/>
      <c r="AL80" s="37"/>
      <c r="AM80" s="37"/>
      <c r="AN80" s="37"/>
      <c r="AO80" s="37"/>
      <c r="AP80" s="37"/>
      <c r="AQ80" s="37"/>
      <c r="AR80" s="37"/>
      <c r="AS80" s="37"/>
      <c r="AT80" s="37"/>
      <c r="AU80" s="37"/>
      <c r="AV80" s="22"/>
    </row>
    <row r="81" spans="1:48" s="10" customFormat="1" ht="15.75" x14ac:dyDescent="0.25">
      <c r="A81" s="71">
        <v>68</v>
      </c>
      <c r="B81" s="147" t="s">
        <v>69</v>
      </c>
      <c r="C81" s="148" t="s">
        <v>146</v>
      </c>
      <c r="D81" s="231" t="s">
        <v>157</v>
      </c>
      <c r="E81" s="232"/>
      <c r="F81" s="159"/>
      <c r="G81" s="15">
        <v>1</v>
      </c>
      <c r="H81" s="189"/>
      <c r="I81" s="190"/>
      <c r="J81" s="191">
        <v>1</v>
      </c>
      <c r="K81" s="189"/>
      <c r="L81" s="267"/>
      <c r="M81" s="71"/>
      <c r="N81" s="14"/>
      <c r="O81" s="156"/>
      <c r="P81" s="157"/>
      <c r="Q81" s="14"/>
      <c r="R81" s="26"/>
      <c r="S81" s="71"/>
      <c r="T81" s="14"/>
      <c r="U81" s="156"/>
      <c r="V81" s="157"/>
      <c r="W81" s="14"/>
      <c r="X81" s="14"/>
      <c r="Y81" s="14"/>
      <c r="Z81" s="26"/>
      <c r="AA81" s="23"/>
      <c r="AB81" s="37"/>
      <c r="AC81" s="37"/>
      <c r="AD81" s="37"/>
      <c r="AE81" s="37"/>
      <c r="AF81" s="37"/>
      <c r="AG81" s="37"/>
      <c r="AH81" s="37"/>
      <c r="AI81" s="37"/>
      <c r="AJ81" s="37"/>
      <c r="AK81" s="37"/>
      <c r="AL81" s="37"/>
      <c r="AM81" s="37"/>
      <c r="AN81" s="37"/>
      <c r="AO81" s="37"/>
      <c r="AP81" s="37"/>
      <c r="AQ81" s="37"/>
      <c r="AR81" s="37"/>
      <c r="AS81" s="37"/>
      <c r="AT81" s="37"/>
      <c r="AU81" s="37"/>
      <c r="AV81" s="22"/>
    </row>
    <row r="82" spans="1:48" s="10" customFormat="1" ht="15.75" x14ac:dyDescent="0.25">
      <c r="A82" s="71">
        <v>69</v>
      </c>
      <c r="B82" s="147" t="s">
        <v>70</v>
      </c>
      <c r="C82" s="155" t="s">
        <v>129</v>
      </c>
      <c r="D82" s="231" t="s">
        <v>157</v>
      </c>
      <c r="E82" s="232"/>
      <c r="F82" s="159"/>
      <c r="G82" s="15">
        <v>1</v>
      </c>
      <c r="H82" s="189"/>
      <c r="I82" s="190"/>
      <c r="J82" s="191">
        <v>1</v>
      </c>
      <c r="K82" s="189"/>
      <c r="L82" s="267"/>
      <c r="M82" s="71"/>
      <c r="N82" s="14"/>
      <c r="O82" s="156"/>
      <c r="P82" s="157"/>
      <c r="Q82" s="14"/>
      <c r="R82" s="26"/>
      <c r="S82" s="71"/>
      <c r="T82" s="14"/>
      <c r="U82" s="156"/>
      <c r="V82" s="157"/>
      <c r="W82" s="14"/>
      <c r="X82" s="14"/>
      <c r="Y82" s="14"/>
      <c r="Z82" s="26"/>
      <c r="AA82" s="23"/>
      <c r="AB82" s="37"/>
      <c r="AC82" s="37"/>
      <c r="AD82" s="37"/>
      <c r="AE82" s="37"/>
      <c r="AF82" s="37"/>
      <c r="AG82" s="37"/>
      <c r="AH82" s="37"/>
      <c r="AI82" s="37"/>
      <c r="AJ82" s="37"/>
      <c r="AK82" s="37"/>
      <c r="AL82" s="37"/>
      <c r="AM82" s="37"/>
      <c r="AN82" s="37"/>
      <c r="AO82" s="37"/>
      <c r="AP82" s="37"/>
      <c r="AQ82" s="37"/>
      <c r="AR82" s="37"/>
      <c r="AS82" s="37"/>
      <c r="AT82" s="37"/>
      <c r="AU82" s="37"/>
      <c r="AV82" s="22"/>
    </row>
    <row r="83" spans="1:48" s="10" customFormat="1" ht="165" x14ac:dyDescent="0.25">
      <c r="A83" s="71">
        <v>70</v>
      </c>
      <c r="B83" s="147" t="s">
        <v>71</v>
      </c>
      <c r="C83" s="155" t="s">
        <v>135</v>
      </c>
      <c r="D83" s="217" t="s">
        <v>155</v>
      </c>
      <c r="E83" s="233" t="s">
        <v>308</v>
      </c>
      <c r="F83" s="252"/>
      <c r="G83" s="185"/>
      <c r="H83" s="186"/>
      <c r="I83" s="187">
        <v>1</v>
      </c>
      <c r="J83" s="188"/>
      <c r="K83" s="186">
        <v>1</v>
      </c>
      <c r="L83" s="266"/>
      <c r="M83" s="149"/>
      <c r="N83" s="150">
        <v>1</v>
      </c>
      <c r="O83" s="151"/>
      <c r="P83" s="152">
        <v>1</v>
      </c>
      <c r="Q83" s="150"/>
      <c r="R83" s="172"/>
      <c r="S83" s="149"/>
      <c r="T83" s="150"/>
      <c r="U83" s="151"/>
      <c r="V83" s="157"/>
      <c r="W83" s="14"/>
      <c r="X83" s="14"/>
      <c r="Y83" s="14"/>
      <c r="Z83" s="26"/>
      <c r="AA83" s="203"/>
      <c r="AB83" s="237">
        <v>1</v>
      </c>
      <c r="AC83" s="37"/>
      <c r="AD83" s="37"/>
      <c r="AE83" s="37"/>
      <c r="AF83" s="37"/>
      <c r="AG83" s="37">
        <v>1</v>
      </c>
      <c r="AH83" s="37">
        <v>1</v>
      </c>
      <c r="AI83" s="37"/>
      <c r="AJ83" s="37"/>
      <c r="AK83" s="37"/>
      <c r="AL83" s="37"/>
      <c r="AM83" s="37"/>
      <c r="AN83" s="37"/>
      <c r="AO83" s="37"/>
      <c r="AP83" s="37"/>
      <c r="AQ83" s="37"/>
      <c r="AR83" s="37"/>
      <c r="AS83" s="37"/>
      <c r="AT83" s="37"/>
      <c r="AU83" s="37"/>
      <c r="AV83" s="22"/>
    </row>
    <row r="84" spans="1:48" s="10" customFormat="1" ht="165" x14ac:dyDescent="0.25">
      <c r="A84" s="71">
        <v>71</v>
      </c>
      <c r="B84" s="286" t="s">
        <v>72</v>
      </c>
      <c r="C84" s="155" t="s">
        <v>135</v>
      </c>
      <c r="D84" s="221" t="s">
        <v>158</v>
      </c>
      <c r="E84" s="233" t="s">
        <v>309</v>
      </c>
      <c r="F84" s="252"/>
      <c r="G84" s="185"/>
      <c r="H84" s="186"/>
      <c r="I84" s="187">
        <v>1</v>
      </c>
      <c r="J84" s="188"/>
      <c r="K84" s="186"/>
      <c r="L84" s="266">
        <v>1</v>
      </c>
      <c r="M84" s="149"/>
      <c r="N84" s="150"/>
      <c r="O84" s="151">
        <v>1</v>
      </c>
      <c r="P84" s="152"/>
      <c r="Q84" s="150"/>
      <c r="R84" s="172">
        <v>1</v>
      </c>
      <c r="S84" s="149"/>
      <c r="T84" s="150"/>
      <c r="U84" s="151"/>
      <c r="V84" s="157"/>
      <c r="W84" s="14"/>
      <c r="X84" s="14"/>
      <c r="Y84" s="14"/>
      <c r="Z84" s="26">
        <v>1</v>
      </c>
      <c r="AA84" s="203"/>
      <c r="AB84" s="198">
        <v>1</v>
      </c>
      <c r="AC84" s="37"/>
      <c r="AD84" s="37"/>
      <c r="AE84" s="37"/>
      <c r="AF84" s="37"/>
      <c r="AG84" s="37"/>
      <c r="AH84" s="37"/>
      <c r="AI84" s="37"/>
      <c r="AJ84" s="37"/>
      <c r="AK84" s="37"/>
      <c r="AL84" s="37"/>
      <c r="AM84" s="37">
        <v>1</v>
      </c>
      <c r="AN84" s="37"/>
      <c r="AO84" s="37"/>
      <c r="AP84" s="37"/>
      <c r="AQ84" s="37"/>
      <c r="AR84" s="37"/>
      <c r="AS84" s="37"/>
      <c r="AT84" s="37">
        <v>1</v>
      </c>
      <c r="AU84" s="37"/>
      <c r="AV84" s="22"/>
    </row>
    <row r="85" spans="1:48" s="10" customFormat="1" ht="150" x14ac:dyDescent="0.25">
      <c r="A85" s="71">
        <v>72</v>
      </c>
      <c r="B85" s="286" t="s">
        <v>73</v>
      </c>
      <c r="C85" s="161" t="s">
        <v>131</v>
      </c>
      <c r="D85" s="217" t="s">
        <v>155</v>
      </c>
      <c r="E85" s="233" t="s">
        <v>196</v>
      </c>
      <c r="F85" s="252"/>
      <c r="G85" s="185"/>
      <c r="H85" s="186">
        <v>1</v>
      </c>
      <c r="I85" s="187"/>
      <c r="J85" s="188"/>
      <c r="K85" s="186">
        <v>1</v>
      </c>
      <c r="L85" s="266"/>
      <c r="M85" s="149"/>
      <c r="N85" s="150"/>
      <c r="O85" s="151">
        <v>1</v>
      </c>
      <c r="P85" s="152"/>
      <c r="Q85" s="150"/>
      <c r="R85" s="172">
        <v>1</v>
      </c>
      <c r="S85" s="149"/>
      <c r="T85" s="150"/>
      <c r="U85" s="151"/>
      <c r="V85" s="157"/>
      <c r="W85" s="14"/>
      <c r="X85" s="14"/>
      <c r="Y85" s="14"/>
      <c r="Z85" s="26"/>
      <c r="AA85" s="203"/>
      <c r="AB85" s="37">
        <v>1</v>
      </c>
      <c r="AC85" s="37">
        <v>1</v>
      </c>
      <c r="AD85" s="37"/>
      <c r="AE85" s="37"/>
      <c r="AF85" s="37"/>
      <c r="AG85" s="37"/>
      <c r="AH85" s="37"/>
      <c r="AI85" s="37"/>
      <c r="AJ85" s="37"/>
      <c r="AK85" s="37"/>
      <c r="AL85" s="37"/>
      <c r="AM85" s="37"/>
      <c r="AN85" s="37"/>
      <c r="AO85" s="37"/>
      <c r="AP85" s="37">
        <v>1</v>
      </c>
      <c r="AQ85" s="37"/>
      <c r="AR85" s="37"/>
      <c r="AS85" s="37"/>
      <c r="AT85" s="37"/>
      <c r="AU85" s="37"/>
      <c r="AV85" s="22"/>
    </row>
    <row r="86" spans="1:48" s="10" customFormat="1" ht="154.5" customHeight="1" x14ac:dyDescent="0.25">
      <c r="A86" s="71">
        <v>73</v>
      </c>
      <c r="B86" s="286" t="s">
        <v>74</v>
      </c>
      <c r="C86" s="155" t="s">
        <v>135</v>
      </c>
      <c r="D86" s="217" t="s">
        <v>155</v>
      </c>
      <c r="E86" s="238" t="s">
        <v>165</v>
      </c>
      <c r="F86" s="258" t="s">
        <v>310</v>
      </c>
      <c r="G86" s="15"/>
      <c r="H86" s="189">
        <v>1</v>
      </c>
      <c r="I86" s="190"/>
      <c r="J86" s="191"/>
      <c r="K86" s="189">
        <v>1</v>
      </c>
      <c r="L86" s="267"/>
      <c r="M86" s="71"/>
      <c r="N86" s="14"/>
      <c r="O86" s="156">
        <v>1</v>
      </c>
      <c r="P86" s="157"/>
      <c r="Q86" s="14"/>
      <c r="R86" s="26">
        <v>1</v>
      </c>
      <c r="S86" s="71"/>
      <c r="T86" s="14"/>
      <c r="U86" s="156"/>
      <c r="V86" s="157"/>
      <c r="W86" s="14"/>
      <c r="X86" s="14"/>
      <c r="Y86" s="14"/>
      <c r="Z86" s="26"/>
      <c r="AA86" s="23"/>
      <c r="AB86" s="37">
        <v>1</v>
      </c>
      <c r="AC86" s="37"/>
      <c r="AD86" s="37"/>
      <c r="AE86" s="37"/>
      <c r="AF86" s="37"/>
      <c r="AG86" s="37"/>
      <c r="AH86" s="37"/>
      <c r="AI86" s="37"/>
      <c r="AJ86" s="37"/>
      <c r="AK86" s="37"/>
      <c r="AL86" s="37"/>
      <c r="AM86" s="37"/>
      <c r="AN86" s="37"/>
      <c r="AO86" s="37"/>
      <c r="AP86" s="37"/>
      <c r="AQ86" s="37"/>
      <c r="AR86" s="37"/>
      <c r="AS86" s="37"/>
      <c r="AT86" s="37"/>
      <c r="AU86" s="37"/>
      <c r="AV86" s="22"/>
    </row>
    <row r="87" spans="1:48" s="10" customFormat="1" ht="105" x14ac:dyDescent="0.25">
      <c r="A87" s="71">
        <v>74</v>
      </c>
      <c r="B87" s="147" t="s">
        <v>75</v>
      </c>
      <c r="C87" s="148" t="s">
        <v>128</v>
      </c>
      <c r="D87" s="217" t="s">
        <v>155</v>
      </c>
      <c r="E87" s="233" t="s">
        <v>299</v>
      </c>
      <c r="F87" s="252"/>
      <c r="G87" s="185"/>
      <c r="H87" s="186">
        <v>1</v>
      </c>
      <c r="I87" s="187"/>
      <c r="J87" s="188"/>
      <c r="K87" s="186">
        <v>1</v>
      </c>
      <c r="L87" s="266"/>
      <c r="M87" s="149"/>
      <c r="N87" s="150"/>
      <c r="O87" s="151">
        <v>1</v>
      </c>
      <c r="P87" s="152"/>
      <c r="Q87" s="150"/>
      <c r="R87" s="172">
        <v>1</v>
      </c>
      <c r="S87" s="149"/>
      <c r="T87" s="150"/>
      <c r="U87" s="151"/>
      <c r="V87" s="157"/>
      <c r="W87" s="14"/>
      <c r="X87" s="14"/>
      <c r="Y87" s="14"/>
      <c r="Z87" s="26"/>
      <c r="AA87" s="203"/>
      <c r="AB87" s="37">
        <v>1</v>
      </c>
      <c r="AC87" s="37">
        <v>1</v>
      </c>
      <c r="AD87" s="37"/>
      <c r="AE87" s="37"/>
      <c r="AF87" s="37"/>
      <c r="AG87" s="37"/>
      <c r="AH87" s="37"/>
      <c r="AI87" s="37"/>
      <c r="AJ87" s="37"/>
      <c r="AK87" s="37"/>
      <c r="AL87" s="37"/>
      <c r="AM87" s="37"/>
      <c r="AN87" s="37"/>
      <c r="AO87" s="37"/>
      <c r="AP87" s="37"/>
      <c r="AQ87" s="37"/>
      <c r="AR87" s="37"/>
      <c r="AS87" s="37"/>
      <c r="AT87" s="37"/>
      <c r="AU87" s="37"/>
      <c r="AV87" s="22"/>
    </row>
    <row r="88" spans="1:48" s="10" customFormat="1" ht="105" x14ac:dyDescent="0.25">
      <c r="A88" s="71">
        <v>75</v>
      </c>
      <c r="B88" s="147" t="s">
        <v>76</v>
      </c>
      <c r="C88" s="155" t="s">
        <v>131</v>
      </c>
      <c r="D88" s="223" t="s">
        <v>156</v>
      </c>
      <c r="E88" s="233" t="s">
        <v>197</v>
      </c>
      <c r="F88" s="252"/>
      <c r="G88" s="185">
        <v>1</v>
      </c>
      <c r="H88" s="186"/>
      <c r="I88" s="187"/>
      <c r="J88" s="188">
        <v>1</v>
      </c>
      <c r="K88" s="186"/>
      <c r="L88" s="266"/>
      <c r="M88" s="149"/>
      <c r="N88" s="150"/>
      <c r="O88" s="151"/>
      <c r="P88" s="152"/>
      <c r="Q88" s="150"/>
      <c r="R88" s="172"/>
      <c r="S88" s="149"/>
      <c r="T88" s="150"/>
      <c r="U88" s="151"/>
      <c r="V88" s="157"/>
      <c r="W88" s="14"/>
      <c r="X88" s="14"/>
      <c r="Y88" s="14"/>
      <c r="Z88" s="26"/>
      <c r="AA88" s="203"/>
      <c r="AB88" s="37">
        <v>1</v>
      </c>
      <c r="AC88" s="37"/>
      <c r="AD88" s="37"/>
      <c r="AE88" s="37"/>
      <c r="AF88" s="37"/>
      <c r="AG88" s="37"/>
      <c r="AH88" s="37"/>
      <c r="AI88" s="37"/>
      <c r="AJ88" s="37"/>
      <c r="AK88" s="37"/>
      <c r="AL88" s="37"/>
      <c r="AM88" s="37"/>
      <c r="AN88" s="37"/>
      <c r="AO88" s="37"/>
      <c r="AP88" s="37"/>
      <c r="AQ88" s="37"/>
      <c r="AR88" s="37"/>
      <c r="AS88" s="37"/>
      <c r="AT88" s="37"/>
      <c r="AU88" s="37"/>
      <c r="AV88" s="22"/>
    </row>
    <row r="89" spans="1:48" s="10" customFormat="1" ht="60.75" customHeight="1" x14ac:dyDescent="0.25">
      <c r="A89" s="71">
        <v>76</v>
      </c>
      <c r="B89" s="147" t="s">
        <v>77</v>
      </c>
      <c r="C89" s="155" t="s">
        <v>140</v>
      </c>
      <c r="D89" s="223" t="s">
        <v>156</v>
      </c>
      <c r="E89" s="233" t="s">
        <v>164</v>
      </c>
      <c r="F89" s="252"/>
      <c r="G89" s="185"/>
      <c r="H89" s="43">
        <v>1</v>
      </c>
      <c r="I89" s="187"/>
      <c r="J89" s="188">
        <v>1</v>
      </c>
      <c r="K89" s="186"/>
      <c r="L89" s="266"/>
      <c r="M89" s="149"/>
      <c r="N89" s="150">
        <v>1</v>
      </c>
      <c r="O89" s="151"/>
      <c r="P89" s="152"/>
      <c r="Q89" s="150">
        <v>1</v>
      </c>
      <c r="R89" s="172"/>
      <c r="S89" s="149"/>
      <c r="T89" s="150"/>
      <c r="U89" s="151">
        <v>1</v>
      </c>
      <c r="V89" s="157"/>
      <c r="W89" s="14"/>
      <c r="X89" s="14"/>
      <c r="Y89" s="14"/>
      <c r="Z89" s="26"/>
      <c r="AA89" s="203"/>
      <c r="AB89" s="37"/>
      <c r="AC89" s="37">
        <v>1</v>
      </c>
      <c r="AD89" s="37"/>
      <c r="AE89" s="37"/>
      <c r="AF89" s="37"/>
      <c r="AG89" s="37"/>
      <c r="AH89" s="37"/>
      <c r="AI89" s="37"/>
      <c r="AJ89" s="37"/>
      <c r="AK89" s="37"/>
      <c r="AL89" s="37"/>
      <c r="AM89" s="37"/>
      <c r="AN89" s="37"/>
      <c r="AO89" s="37"/>
      <c r="AP89" s="37"/>
      <c r="AQ89" s="37"/>
      <c r="AR89" s="37"/>
      <c r="AS89" s="37"/>
      <c r="AT89" s="37"/>
      <c r="AU89" s="37"/>
      <c r="AV89" s="22"/>
    </row>
    <row r="90" spans="1:48" s="10" customFormat="1" ht="48" customHeight="1" x14ac:dyDescent="0.25">
      <c r="A90" s="71">
        <v>77</v>
      </c>
      <c r="B90" s="147" t="s">
        <v>78</v>
      </c>
      <c r="C90" s="148" t="s">
        <v>147</v>
      </c>
      <c r="D90" s="217" t="s">
        <v>155</v>
      </c>
      <c r="E90" s="238" t="s">
        <v>165</v>
      </c>
      <c r="F90" s="258"/>
      <c r="G90" s="15"/>
      <c r="H90" s="189">
        <v>1</v>
      </c>
      <c r="I90" s="190"/>
      <c r="J90" s="191"/>
      <c r="K90" s="189">
        <v>1</v>
      </c>
      <c r="L90" s="267"/>
      <c r="M90" s="71"/>
      <c r="N90" s="14"/>
      <c r="O90" s="156">
        <v>1</v>
      </c>
      <c r="P90" s="157"/>
      <c r="Q90" s="14">
        <v>1</v>
      </c>
      <c r="R90" s="26"/>
      <c r="S90" s="71"/>
      <c r="T90" s="14"/>
      <c r="U90" s="156"/>
      <c r="V90" s="157"/>
      <c r="W90" s="14"/>
      <c r="X90" s="14"/>
      <c r="Y90" s="14"/>
      <c r="Z90" s="26"/>
      <c r="AA90" s="23"/>
      <c r="AB90" s="37">
        <v>1</v>
      </c>
      <c r="AC90" s="198"/>
      <c r="AD90" s="37"/>
      <c r="AE90" s="37"/>
      <c r="AF90" s="37"/>
      <c r="AG90" s="37"/>
      <c r="AH90" s="37">
        <v>1</v>
      </c>
      <c r="AI90" s="37"/>
      <c r="AJ90" s="37"/>
      <c r="AK90" s="37"/>
      <c r="AL90" s="37"/>
      <c r="AM90" s="37"/>
      <c r="AN90" s="37"/>
      <c r="AO90" s="37"/>
      <c r="AP90" s="37"/>
      <c r="AQ90" s="37"/>
      <c r="AR90" s="37"/>
      <c r="AS90" s="37"/>
      <c r="AT90" s="37"/>
      <c r="AU90" s="37"/>
      <c r="AV90" s="22"/>
    </row>
    <row r="91" spans="1:48" s="10" customFormat="1" ht="107.25" customHeight="1" x14ac:dyDescent="0.25">
      <c r="A91" s="71">
        <v>78</v>
      </c>
      <c r="B91" s="147" t="s">
        <v>79</v>
      </c>
      <c r="C91" s="155" t="s">
        <v>134</v>
      </c>
      <c r="D91" s="223" t="s">
        <v>156</v>
      </c>
      <c r="E91" s="233" t="s">
        <v>311</v>
      </c>
      <c r="F91" s="252"/>
      <c r="G91" s="185"/>
      <c r="H91" s="43">
        <v>1</v>
      </c>
      <c r="I91" s="187"/>
      <c r="J91" s="188">
        <v>1</v>
      </c>
      <c r="K91" s="186"/>
      <c r="L91" s="266"/>
      <c r="M91" s="149"/>
      <c r="N91" s="150"/>
      <c r="O91" s="151">
        <v>1</v>
      </c>
      <c r="P91" s="152"/>
      <c r="Q91" s="150">
        <v>1</v>
      </c>
      <c r="R91" s="172"/>
      <c r="S91" s="149"/>
      <c r="T91" s="150"/>
      <c r="U91" s="151"/>
      <c r="V91" s="157"/>
      <c r="W91" s="14"/>
      <c r="X91" s="14"/>
      <c r="Y91" s="14">
        <v>1</v>
      </c>
      <c r="Z91" s="26"/>
      <c r="AA91" s="203"/>
      <c r="AB91" s="37"/>
      <c r="AC91" s="37"/>
      <c r="AD91" s="37"/>
      <c r="AE91" s="37"/>
      <c r="AF91" s="37"/>
      <c r="AG91" s="37"/>
      <c r="AH91" s="37">
        <v>1</v>
      </c>
      <c r="AI91" s="37"/>
      <c r="AJ91" s="37"/>
      <c r="AK91" s="37"/>
      <c r="AL91" s="37"/>
      <c r="AM91" s="37"/>
      <c r="AN91" s="37"/>
      <c r="AO91" s="37"/>
      <c r="AP91" s="37"/>
      <c r="AQ91" s="37"/>
      <c r="AR91" s="37"/>
      <c r="AS91" s="37"/>
      <c r="AT91" s="37"/>
      <c r="AU91" s="37"/>
      <c r="AV91" s="22"/>
    </row>
    <row r="92" spans="1:48" s="10" customFormat="1" ht="15.75" x14ac:dyDescent="0.25">
      <c r="A92" s="71">
        <v>79</v>
      </c>
      <c r="B92" s="147" t="s">
        <v>80</v>
      </c>
      <c r="C92" s="161" t="s">
        <v>140</v>
      </c>
      <c r="D92" s="231" t="s">
        <v>157</v>
      </c>
      <c r="E92" s="232"/>
      <c r="F92" s="159"/>
      <c r="G92" s="15"/>
      <c r="H92" s="18">
        <v>1</v>
      </c>
      <c r="I92" s="190"/>
      <c r="J92" s="191">
        <v>1</v>
      </c>
      <c r="K92" s="189"/>
      <c r="L92" s="267"/>
      <c r="M92" s="71">
        <v>1</v>
      </c>
      <c r="N92" s="14"/>
      <c r="O92" s="156"/>
      <c r="P92" s="157">
        <v>1</v>
      </c>
      <c r="Q92" s="14"/>
      <c r="R92" s="26"/>
      <c r="S92" s="71">
        <v>1</v>
      </c>
      <c r="T92" s="14"/>
      <c r="U92" s="156"/>
      <c r="V92" s="157"/>
      <c r="W92" s="14"/>
      <c r="X92" s="14"/>
      <c r="Y92" s="14"/>
      <c r="Z92" s="26"/>
      <c r="AA92" s="23"/>
      <c r="AB92" s="37"/>
      <c r="AC92" s="37"/>
      <c r="AD92" s="37"/>
      <c r="AE92" s="37"/>
      <c r="AF92" s="37"/>
      <c r="AG92" s="37"/>
      <c r="AH92" s="37"/>
      <c r="AI92" s="37"/>
      <c r="AJ92" s="37"/>
      <c r="AK92" s="37"/>
      <c r="AL92" s="37"/>
      <c r="AM92" s="37"/>
      <c r="AN92" s="37"/>
      <c r="AO92" s="37"/>
      <c r="AP92" s="37"/>
      <c r="AQ92" s="37"/>
      <c r="AR92" s="37"/>
      <c r="AS92" s="37"/>
      <c r="AT92" s="37"/>
      <c r="AU92" s="37"/>
      <c r="AV92" s="22"/>
    </row>
    <row r="93" spans="1:48" s="10" customFormat="1" ht="120" x14ac:dyDescent="0.25">
      <c r="A93" s="71">
        <v>80</v>
      </c>
      <c r="B93" s="147" t="s">
        <v>81</v>
      </c>
      <c r="C93" s="155" t="s">
        <v>134</v>
      </c>
      <c r="D93" s="223" t="s">
        <v>156</v>
      </c>
      <c r="E93" s="215" t="s">
        <v>312</v>
      </c>
      <c r="F93" s="251"/>
      <c r="G93" s="185"/>
      <c r="H93" s="43">
        <v>1</v>
      </c>
      <c r="I93" s="187"/>
      <c r="J93" s="188">
        <v>1</v>
      </c>
      <c r="K93" s="186"/>
      <c r="L93" s="266"/>
      <c r="M93" s="149"/>
      <c r="N93" s="150"/>
      <c r="O93" s="151"/>
      <c r="P93" s="152">
        <v>1</v>
      </c>
      <c r="Q93" s="150"/>
      <c r="R93" s="172"/>
      <c r="S93" s="149"/>
      <c r="T93" s="150"/>
      <c r="U93" s="151"/>
      <c r="V93" s="157"/>
      <c r="W93" s="14"/>
      <c r="X93" s="14"/>
      <c r="Y93" s="14"/>
      <c r="Z93" s="26"/>
      <c r="AA93" s="203"/>
      <c r="AB93" s="37"/>
      <c r="AC93" s="37"/>
      <c r="AD93" s="37"/>
      <c r="AE93" s="37"/>
      <c r="AF93" s="37"/>
      <c r="AG93" s="37"/>
      <c r="AH93" s="37"/>
      <c r="AI93" s="37"/>
      <c r="AJ93" s="37"/>
      <c r="AK93" s="37"/>
      <c r="AL93" s="37"/>
      <c r="AM93" s="37"/>
      <c r="AN93" s="37"/>
      <c r="AO93" s="37"/>
      <c r="AP93" s="37"/>
      <c r="AQ93" s="37"/>
      <c r="AR93" s="37"/>
      <c r="AS93" s="37"/>
      <c r="AT93" s="37"/>
      <c r="AU93" s="37"/>
      <c r="AV93" s="22"/>
    </row>
    <row r="94" spans="1:48" s="10" customFormat="1" ht="135" x14ac:dyDescent="0.25">
      <c r="A94" s="71">
        <v>81</v>
      </c>
      <c r="B94" s="286" t="s">
        <v>82</v>
      </c>
      <c r="C94" s="155" t="s">
        <v>137</v>
      </c>
      <c r="D94" s="217" t="s">
        <v>155</v>
      </c>
      <c r="E94" s="215" t="s">
        <v>313</v>
      </c>
      <c r="F94" s="251"/>
      <c r="G94" s="185"/>
      <c r="H94" s="186">
        <v>1</v>
      </c>
      <c r="I94" s="187"/>
      <c r="J94" s="188"/>
      <c r="K94" s="186">
        <v>1</v>
      </c>
      <c r="L94" s="266"/>
      <c r="M94" s="149"/>
      <c r="N94" s="150">
        <v>1</v>
      </c>
      <c r="O94" s="151"/>
      <c r="P94" s="152"/>
      <c r="Q94" s="150">
        <v>1</v>
      </c>
      <c r="R94" s="172"/>
      <c r="S94" s="149"/>
      <c r="T94" s="150">
        <v>1</v>
      </c>
      <c r="U94" s="151"/>
      <c r="V94" s="157"/>
      <c r="W94" s="14"/>
      <c r="X94" s="14"/>
      <c r="Y94" s="14"/>
      <c r="Z94" s="26"/>
      <c r="AA94" s="203"/>
      <c r="AB94" s="37">
        <v>1</v>
      </c>
      <c r="AC94" s="37">
        <v>1</v>
      </c>
      <c r="AD94" s="37"/>
      <c r="AE94" s="37"/>
      <c r="AF94" s="37"/>
      <c r="AG94" s="37"/>
      <c r="AH94" s="37"/>
      <c r="AI94" s="37"/>
      <c r="AJ94" s="37"/>
      <c r="AK94" s="37"/>
      <c r="AL94" s="37"/>
      <c r="AM94" s="37"/>
      <c r="AN94" s="37"/>
      <c r="AO94" s="37"/>
      <c r="AP94" s="37"/>
      <c r="AQ94" s="37"/>
      <c r="AR94" s="37"/>
      <c r="AS94" s="37"/>
      <c r="AT94" s="37"/>
      <c r="AU94" s="37"/>
      <c r="AV94" s="22"/>
    </row>
    <row r="95" spans="1:48" s="10" customFormat="1" ht="75" x14ac:dyDescent="0.25">
      <c r="A95" s="71">
        <v>82</v>
      </c>
      <c r="B95" s="147" t="s">
        <v>175</v>
      </c>
      <c r="C95" s="155" t="s">
        <v>133</v>
      </c>
      <c r="D95" s="223" t="s">
        <v>156</v>
      </c>
      <c r="E95" s="215" t="s">
        <v>166</v>
      </c>
      <c r="F95" s="251"/>
      <c r="G95" s="185">
        <v>1</v>
      </c>
      <c r="H95" s="43"/>
      <c r="I95" s="187"/>
      <c r="J95" s="188">
        <v>1</v>
      </c>
      <c r="K95" s="186"/>
      <c r="L95" s="266"/>
      <c r="M95" s="149"/>
      <c r="N95" s="150"/>
      <c r="O95" s="151"/>
      <c r="P95" s="152"/>
      <c r="Q95" s="150"/>
      <c r="R95" s="172"/>
      <c r="S95" s="71">
        <v>1</v>
      </c>
      <c r="T95" s="14"/>
      <c r="U95" s="156"/>
      <c r="V95" s="157"/>
      <c r="W95" s="14"/>
      <c r="X95" s="14"/>
      <c r="Y95" s="14"/>
      <c r="Z95" s="26"/>
      <c r="AA95" s="23"/>
      <c r="AB95" s="37"/>
      <c r="AC95" s="37">
        <v>1</v>
      </c>
      <c r="AD95" s="37"/>
      <c r="AE95" s="37"/>
      <c r="AF95" s="37"/>
      <c r="AG95" s="37"/>
      <c r="AH95" s="37"/>
      <c r="AI95" s="37"/>
      <c r="AJ95" s="37"/>
      <c r="AK95" s="37"/>
      <c r="AL95" s="37"/>
      <c r="AM95" s="37"/>
      <c r="AN95" s="37"/>
      <c r="AO95" s="37"/>
      <c r="AP95" s="37"/>
      <c r="AQ95" s="37"/>
      <c r="AR95" s="37"/>
      <c r="AS95" s="37"/>
      <c r="AT95" s="37"/>
      <c r="AU95" s="37"/>
      <c r="AV95" s="22"/>
    </row>
    <row r="96" spans="1:48" s="10" customFormat="1" ht="15.75" x14ac:dyDescent="0.25">
      <c r="A96" s="71">
        <v>83</v>
      </c>
      <c r="B96" s="147" t="s">
        <v>84</v>
      </c>
      <c r="C96" s="162" t="s">
        <v>128</v>
      </c>
      <c r="D96" s="231" t="s">
        <v>157</v>
      </c>
      <c r="E96" s="232"/>
      <c r="F96" s="159"/>
      <c r="G96" s="15"/>
      <c r="H96" s="18">
        <v>1</v>
      </c>
      <c r="I96" s="190"/>
      <c r="J96" s="191">
        <v>1</v>
      </c>
      <c r="K96" s="189"/>
      <c r="L96" s="267"/>
      <c r="M96" s="71">
        <v>1</v>
      </c>
      <c r="N96" s="14"/>
      <c r="O96" s="156"/>
      <c r="P96" s="157">
        <v>1</v>
      </c>
      <c r="Q96" s="14"/>
      <c r="R96" s="26"/>
      <c r="S96" s="71"/>
      <c r="T96" s="14"/>
      <c r="U96" s="156"/>
      <c r="V96" s="157"/>
      <c r="W96" s="14"/>
      <c r="X96" s="14"/>
      <c r="Y96" s="14"/>
      <c r="Z96" s="26"/>
      <c r="AA96" s="23"/>
      <c r="AB96" s="37"/>
      <c r="AC96" s="37"/>
      <c r="AD96" s="37"/>
      <c r="AE96" s="37"/>
      <c r="AF96" s="37"/>
      <c r="AG96" s="37"/>
      <c r="AH96" s="37"/>
      <c r="AI96" s="37"/>
      <c r="AJ96" s="37"/>
      <c r="AK96" s="37"/>
      <c r="AL96" s="37"/>
      <c r="AM96" s="37"/>
      <c r="AN96" s="37"/>
      <c r="AO96" s="37"/>
      <c r="AP96" s="37"/>
      <c r="AQ96" s="37"/>
      <c r="AR96" s="37"/>
      <c r="AS96" s="37"/>
      <c r="AT96" s="37"/>
      <c r="AU96" s="37"/>
      <c r="AV96" s="22"/>
    </row>
    <row r="97" spans="1:48" s="10" customFormat="1" ht="182.25" customHeight="1" x14ac:dyDescent="0.25">
      <c r="A97" s="71">
        <v>84</v>
      </c>
      <c r="B97" s="147" t="s">
        <v>85</v>
      </c>
      <c r="C97" s="148" t="s">
        <v>136</v>
      </c>
      <c r="D97" s="217" t="s">
        <v>155</v>
      </c>
      <c r="E97" s="215" t="s">
        <v>314</v>
      </c>
      <c r="F97" s="251"/>
      <c r="G97" s="185"/>
      <c r="H97" s="186"/>
      <c r="I97" s="187">
        <v>1</v>
      </c>
      <c r="J97" s="188"/>
      <c r="K97" s="186"/>
      <c r="L97" s="266">
        <v>1</v>
      </c>
      <c r="M97" s="149"/>
      <c r="N97" s="150">
        <v>1</v>
      </c>
      <c r="O97" s="151"/>
      <c r="P97" s="152"/>
      <c r="Q97" s="150"/>
      <c r="R97" s="172">
        <v>1</v>
      </c>
      <c r="S97" s="149"/>
      <c r="T97" s="150"/>
      <c r="U97" s="151">
        <v>1</v>
      </c>
      <c r="V97" s="157"/>
      <c r="W97" s="14"/>
      <c r="X97" s="14"/>
      <c r="Y97" s="14"/>
      <c r="Z97" s="26"/>
      <c r="AA97" s="203"/>
      <c r="AB97" s="37">
        <v>1</v>
      </c>
      <c r="AC97" s="37">
        <v>1</v>
      </c>
      <c r="AD97" s="37"/>
      <c r="AE97" s="37"/>
      <c r="AF97" s="37"/>
      <c r="AG97" s="37"/>
      <c r="AH97" s="37"/>
      <c r="AI97" s="37"/>
      <c r="AJ97" s="37"/>
      <c r="AK97" s="37"/>
      <c r="AL97" s="37">
        <v>1</v>
      </c>
      <c r="AM97" s="37"/>
      <c r="AN97" s="37"/>
      <c r="AO97" s="37"/>
      <c r="AP97" s="37"/>
      <c r="AQ97" s="37">
        <v>1</v>
      </c>
      <c r="AR97" s="37"/>
      <c r="AS97" s="37"/>
      <c r="AT97" s="37"/>
      <c r="AU97" s="37"/>
      <c r="AV97" s="22"/>
    </row>
    <row r="98" spans="1:48" s="10" customFormat="1" ht="289.5" customHeight="1" x14ac:dyDescent="0.25">
      <c r="A98" s="71">
        <v>85</v>
      </c>
      <c r="B98" s="286" t="s">
        <v>86</v>
      </c>
      <c r="C98" s="148" t="s">
        <v>167</v>
      </c>
      <c r="D98" s="221" t="s">
        <v>158</v>
      </c>
      <c r="E98" s="215" t="s">
        <v>204</v>
      </c>
      <c r="F98" s="251" t="s">
        <v>237</v>
      </c>
      <c r="G98" s="185"/>
      <c r="H98" s="186"/>
      <c r="I98" s="187">
        <v>1</v>
      </c>
      <c r="J98" s="188"/>
      <c r="K98" s="186"/>
      <c r="L98" s="266">
        <v>1</v>
      </c>
      <c r="M98" s="149"/>
      <c r="N98" s="150"/>
      <c r="O98" s="151">
        <v>1</v>
      </c>
      <c r="P98" s="152"/>
      <c r="Q98" s="150"/>
      <c r="R98" s="172">
        <v>1</v>
      </c>
      <c r="S98" s="149"/>
      <c r="T98" s="150"/>
      <c r="U98" s="151"/>
      <c r="V98" s="157"/>
      <c r="W98" s="14"/>
      <c r="X98" s="14"/>
      <c r="Y98" s="14"/>
      <c r="Z98" s="26"/>
      <c r="AA98" s="203"/>
      <c r="AB98" s="37"/>
      <c r="AC98" s="37"/>
      <c r="AD98" s="37"/>
      <c r="AE98" s="37"/>
      <c r="AF98" s="37"/>
      <c r="AG98" s="37"/>
      <c r="AH98" s="37"/>
      <c r="AI98" s="37"/>
      <c r="AJ98" s="37"/>
      <c r="AK98" s="37"/>
      <c r="AL98" s="37"/>
      <c r="AM98" s="37"/>
      <c r="AN98" s="37"/>
      <c r="AO98" s="37"/>
      <c r="AP98" s="37"/>
      <c r="AQ98" s="37"/>
      <c r="AR98" s="37"/>
      <c r="AS98" s="37"/>
      <c r="AT98" s="37"/>
      <c r="AU98" s="37">
        <v>1</v>
      </c>
      <c r="AV98" s="22"/>
    </row>
    <row r="99" spans="1:48" s="10" customFormat="1" ht="105" x14ac:dyDescent="0.25">
      <c r="A99" s="71">
        <v>86</v>
      </c>
      <c r="B99" s="147" t="s">
        <v>87</v>
      </c>
      <c r="C99" s="148" t="s">
        <v>141</v>
      </c>
      <c r="D99" s="217" t="s">
        <v>155</v>
      </c>
      <c r="E99" s="215" t="s">
        <v>299</v>
      </c>
      <c r="F99" s="251"/>
      <c r="G99" s="185"/>
      <c r="H99" s="186">
        <v>1</v>
      </c>
      <c r="I99" s="187"/>
      <c r="J99" s="188"/>
      <c r="K99" s="186">
        <v>1</v>
      </c>
      <c r="L99" s="266"/>
      <c r="M99" s="149"/>
      <c r="N99" s="150"/>
      <c r="O99" s="151">
        <v>1</v>
      </c>
      <c r="P99" s="152"/>
      <c r="Q99" s="150"/>
      <c r="R99" s="172">
        <v>1</v>
      </c>
      <c r="S99" s="71"/>
      <c r="T99" s="14"/>
      <c r="U99" s="156"/>
      <c r="V99" s="157"/>
      <c r="W99" s="14"/>
      <c r="X99" s="14"/>
      <c r="Y99" s="14"/>
      <c r="Z99" s="26"/>
      <c r="AA99" s="23"/>
      <c r="AB99" s="37">
        <v>1</v>
      </c>
      <c r="AC99" s="37">
        <v>1</v>
      </c>
      <c r="AD99" s="37"/>
      <c r="AE99" s="37"/>
      <c r="AF99" s="37"/>
      <c r="AG99" s="37"/>
      <c r="AH99" s="37"/>
      <c r="AI99" s="37"/>
      <c r="AJ99" s="37"/>
      <c r="AK99" s="37"/>
      <c r="AL99" s="37"/>
      <c r="AM99" s="37"/>
      <c r="AN99" s="37"/>
      <c r="AO99" s="37"/>
      <c r="AP99" s="37"/>
      <c r="AQ99" s="37"/>
      <c r="AR99" s="37"/>
      <c r="AS99" s="37"/>
      <c r="AT99" s="37"/>
      <c r="AU99" s="37"/>
      <c r="AV99" s="22"/>
    </row>
    <row r="100" spans="1:48" s="10" customFormat="1" ht="195" x14ac:dyDescent="0.25">
      <c r="A100" s="71">
        <v>87</v>
      </c>
      <c r="B100" s="147" t="s">
        <v>88</v>
      </c>
      <c r="C100" s="155" t="s">
        <v>135</v>
      </c>
      <c r="D100" s="217" t="s">
        <v>155</v>
      </c>
      <c r="E100" s="215" t="s">
        <v>315</v>
      </c>
      <c r="F100" s="251" t="s">
        <v>238</v>
      </c>
      <c r="G100" s="185"/>
      <c r="H100" s="186"/>
      <c r="I100" s="187">
        <v>1</v>
      </c>
      <c r="J100" s="188"/>
      <c r="K100" s="186"/>
      <c r="L100" s="266">
        <v>1</v>
      </c>
      <c r="M100" s="149"/>
      <c r="N100" s="150"/>
      <c r="O100" s="151">
        <v>1</v>
      </c>
      <c r="P100" s="152"/>
      <c r="Q100" s="150"/>
      <c r="R100" s="172">
        <v>1</v>
      </c>
      <c r="S100" s="149"/>
      <c r="T100" s="150"/>
      <c r="U100" s="151"/>
      <c r="V100" s="157"/>
      <c r="W100" s="14"/>
      <c r="X100" s="14"/>
      <c r="Y100" s="14"/>
      <c r="Z100" s="26"/>
      <c r="AA100" s="203"/>
      <c r="AB100" s="37">
        <v>1</v>
      </c>
      <c r="AC100" s="37">
        <v>1</v>
      </c>
      <c r="AD100" s="37"/>
      <c r="AE100" s="37"/>
      <c r="AF100" s="37"/>
      <c r="AG100" s="37"/>
      <c r="AH100" s="37"/>
      <c r="AI100" s="37">
        <v>1</v>
      </c>
      <c r="AJ100" s="37"/>
      <c r="AK100" s="37"/>
      <c r="AL100" s="37"/>
      <c r="AM100" s="37">
        <v>1</v>
      </c>
      <c r="AN100" s="37"/>
      <c r="AO100" s="37"/>
      <c r="AP100" s="37"/>
      <c r="AQ100" s="37">
        <v>1</v>
      </c>
      <c r="AR100" s="37"/>
      <c r="AS100" s="37"/>
      <c r="AT100" s="37">
        <v>1</v>
      </c>
      <c r="AU100" s="37"/>
      <c r="AV100" s="22"/>
    </row>
    <row r="101" spans="1:48" s="10" customFormat="1" ht="15.75" x14ac:dyDescent="0.25">
      <c r="A101" s="71">
        <v>88</v>
      </c>
      <c r="B101" s="286" t="s">
        <v>89</v>
      </c>
      <c r="C101" s="155" t="s">
        <v>140</v>
      </c>
      <c r="D101" s="231" t="s">
        <v>157</v>
      </c>
      <c r="E101" s="238"/>
      <c r="F101" s="258"/>
      <c r="G101" s="15">
        <v>1</v>
      </c>
      <c r="H101" s="189"/>
      <c r="I101" s="190"/>
      <c r="J101" s="191">
        <v>1</v>
      </c>
      <c r="K101" s="189"/>
      <c r="L101" s="267"/>
      <c r="M101" s="71"/>
      <c r="N101" s="14"/>
      <c r="O101" s="156"/>
      <c r="P101" s="157"/>
      <c r="Q101" s="14"/>
      <c r="R101" s="26"/>
      <c r="S101" s="71"/>
      <c r="T101" s="14"/>
      <c r="U101" s="156"/>
      <c r="V101" s="157"/>
      <c r="W101" s="14"/>
      <c r="X101" s="14"/>
      <c r="Y101" s="14"/>
      <c r="Z101" s="26"/>
      <c r="AA101" s="23"/>
      <c r="AB101" s="37"/>
      <c r="AC101" s="37"/>
      <c r="AD101" s="37"/>
      <c r="AE101" s="37"/>
      <c r="AF101" s="37"/>
      <c r="AG101" s="37"/>
      <c r="AH101" s="37"/>
      <c r="AI101" s="37"/>
      <c r="AJ101" s="37"/>
      <c r="AK101" s="37"/>
      <c r="AL101" s="37"/>
      <c r="AM101" s="37"/>
      <c r="AN101" s="37"/>
      <c r="AO101" s="37"/>
      <c r="AP101" s="37"/>
      <c r="AQ101" s="37"/>
      <c r="AR101" s="37"/>
      <c r="AS101" s="37"/>
      <c r="AT101" s="37"/>
      <c r="AU101" s="37"/>
      <c r="AV101" s="22"/>
    </row>
    <row r="102" spans="1:48" s="10" customFormat="1" ht="48" customHeight="1" x14ac:dyDescent="0.25">
      <c r="A102" s="71">
        <v>89</v>
      </c>
      <c r="B102" s="147" t="s">
        <v>90</v>
      </c>
      <c r="C102" s="148" t="s">
        <v>136</v>
      </c>
      <c r="D102" s="223" t="s">
        <v>156</v>
      </c>
      <c r="E102" s="238" t="s">
        <v>165</v>
      </c>
      <c r="F102" s="258"/>
      <c r="G102" s="15">
        <v>1</v>
      </c>
      <c r="H102" s="189"/>
      <c r="I102" s="190"/>
      <c r="J102" s="191">
        <v>1</v>
      </c>
      <c r="K102" s="189"/>
      <c r="L102" s="267"/>
      <c r="M102" s="71"/>
      <c r="N102" s="14"/>
      <c r="O102" s="156"/>
      <c r="P102" s="157"/>
      <c r="Q102" s="14"/>
      <c r="R102" s="26"/>
      <c r="S102" s="71"/>
      <c r="T102" s="14"/>
      <c r="U102" s="156"/>
      <c r="V102" s="157"/>
      <c r="W102" s="14"/>
      <c r="X102" s="14"/>
      <c r="Y102" s="14"/>
      <c r="Z102" s="26"/>
      <c r="AA102" s="23"/>
      <c r="AB102" s="37">
        <v>1</v>
      </c>
      <c r="AC102" s="37"/>
      <c r="AD102" s="37"/>
      <c r="AE102" s="37"/>
      <c r="AF102" s="37"/>
      <c r="AG102" s="37"/>
      <c r="AH102" s="37"/>
      <c r="AI102" s="37"/>
      <c r="AJ102" s="37"/>
      <c r="AK102" s="37"/>
      <c r="AL102" s="37"/>
      <c r="AM102" s="37"/>
      <c r="AN102" s="37"/>
      <c r="AO102" s="37"/>
      <c r="AP102" s="37"/>
      <c r="AQ102" s="37"/>
      <c r="AR102" s="37"/>
      <c r="AS102" s="37"/>
      <c r="AT102" s="37"/>
      <c r="AU102" s="37"/>
      <c r="AV102" s="22"/>
    </row>
    <row r="103" spans="1:48" s="10" customFormat="1" ht="150" x14ac:dyDescent="0.25">
      <c r="A103" s="71">
        <v>90</v>
      </c>
      <c r="B103" s="147" t="s">
        <v>91</v>
      </c>
      <c r="C103" s="155" t="s">
        <v>137</v>
      </c>
      <c r="D103" s="217" t="s">
        <v>155</v>
      </c>
      <c r="E103" s="233" t="s">
        <v>316</v>
      </c>
      <c r="F103" s="252"/>
      <c r="G103" s="185"/>
      <c r="H103" s="186">
        <v>1</v>
      </c>
      <c r="I103" s="187"/>
      <c r="J103" s="188"/>
      <c r="K103" s="186">
        <v>1</v>
      </c>
      <c r="L103" s="266"/>
      <c r="M103" s="149"/>
      <c r="N103" s="150">
        <v>1</v>
      </c>
      <c r="O103" s="151"/>
      <c r="P103" s="152"/>
      <c r="Q103" s="150">
        <v>1</v>
      </c>
      <c r="R103" s="172"/>
      <c r="S103" s="149"/>
      <c r="T103" s="150"/>
      <c r="U103" s="151"/>
      <c r="V103" s="157"/>
      <c r="W103" s="14"/>
      <c r="X103" s="14"/>
      <c r="Y103" s="14"/>
      <c r="Z103" s="26"/>
      <c r="AA103" s="203"/>
      <c r="AB103" s="37">
        <v>1</v>
      </c>
      <c r="AC103" s="37"/>
      <c r="AD103" s="37"/>
      <c r="AE103" s="37"/>
      <c r="AF103" s="37"/>
      <c r="AG103" s="37"/>
      <c r="AH103" s="37"/>
      <c r="AI103" s="37"/>
      <c r="AJ103" s="37"/>
      <c r="AK103" s="37"/>
      <c r="AL103" s="37"/>
      <c r="AM103" s="37"/>
      <c r="AN103" s="37"/>
      <c r="AO103" s="37"/>
      <c r="AP103" s="37"/>
      <c r="AQ103" s="37"/>
      <c r="AR103" s="37"/>
      <c r="AS103" s="37"/>
      <c r="AT103" s="37">
        <v>1</v>
      </c>
      <c r="AU103" s="37"/>
      <c r="AV103" s="22"/>
    </row>
    <row r="104" spans="1:48" s="10" customFormat="1" ht="90" x14ac:dyDescent="0.25">
      <c r="A104" s="71">
        <v>91</v>
      </c>
      <c r="B104" s="147" t="s">
        <v>92</v>
      </c>
      <c r="C104" s="155" t="s">
        <v>129</v>
      </c>
      <c r="D104" s="223" t="s">
        <v>156</v>
      </c>
      <c r="E104" s="215" t="s">
        <v>168</v>
      </c>
      <c r="F104" s="251"/>
      <c r="G104" s="185"/>
      <c r="H104" s="186">
        <v>1</v>
      </c>
      <c r="I104" s="187"/>
      <c r="J104" s="188"/>
      <c r="K104" s="186">
        <v>1</v>
      </c>
      <c r="L104" s="266"/>
      <c r="M104" s="149"/>
      <c r="N104" s="150"/>
      <c r="O104" s="151"/>
      <c r="P104" s="152"/>
      <c r="Q104" s="150"/>
      <c r="R104" s="172"/>
      <c r="S104" s="149"/>
      <c r="T104" s="150"/>
      <c r="U104" s="151"/>
      <c r="V104" s="157"/>
      <c r="W104" s="14"/>
      <c r="X104" s="14">
        <v>1</v>
      </c>
      <c r="Y104" s="14"/>
      <c r="Z104" s="26"/>
      <c r="AA104" s="203"/>
      <c r="AB104" s="37"/>
      <c r="AC104" s="37"/>
      <c r="AD104" s="37"/>
      <c r="AE104" s="37"/>
      <c r="AF104" s="37"/>
      <c r="AG104" s="37"/>
      <c r="AH104" s="37">
        <v>1</v>
      </c>
      <c r="AI104" s="37"/>
      <c r="AJ104" s="37"/>
      <c r="AK104" s="37"/>
      <c r="AL104" s="37"/>
      <c r="AM104" s="37"/>
      <c r="AN104" s="37"/>
      <c r="AO104" s="37"/>
      <c r="AP104" s="37"/>
      <c r="AQ104" s="37"/>
      <c r="AR104" s="37"/>
      <c r="AS104" s="37"/>
      <c r="AT104" s="37"/>
      <c r="AU104" s="37"/>
      <c r="AV104" s="22"/>
    </row>
    <row r="105" spans="1:48" s="10" customFormat="1" ht="77.25" customHeight="1" x14ac:dyDescent="0.25">
      <c r="A105" s="71">
        <v>92</v>
      </c>
      <c r="B105" s="147" t="s">
        <v>93</v>
      </c>
      <c r="C105" s="155" t="s">
        <v>129</v>
      </c>
      <c r="D105" s="223" t="s">
        <v>156</v>
      </c>
      <c r="E105" s="233" t="s">
        <v>317</v>
      </c>
      <c r="F105" s="252"/>
      <c r="G105" s="185">
        <v>1</v>
      </c>
      <c r="H105" s="186"/>
      <c r="I105" s="187"/>
      <c r="J105" s="188">
        <v>1</v>
      </c>
      <c r="K105" s="186"/>
      <c r="L105" s="266"/>
      <c r="M105" s="149"/>
      <c r="N105" s="150"/>
      <c r="O105" s="151"/>
      <c r="P105" s="152"/>
      <c r="Q105" s="150"/>
      <c r="R105" s="172"/>
      <c r="S105" s="149"/>
      <c r="T105" s="150"/>
      <c r="U105" s="151"/>
      <c r="V105" s="157"/>
      <c r="W105" s="14"/>
      <c r="X105" s="239">
        <v>1</v>
      </c>
      <c r="Y105" s="14"/>
      <c r="Z105" s="26"/>
      <c r="AA105" s="203"/>
      <c r="AB105" s="37"/>
      <c r="AC105" s="37"/>
      <c r="AD105" s="37"/>
      <c r="AE105" s="37"/>
      <c r="AF105" s="37"/>
      <c r="AG105" s="37"/>
      <c r="AH105" s="37">
        <v>1</v>
      </c>
      <c r="AI105" s="37"/>
      <c r="AJ105" s="37"/>
      <c r="AK105" s="37"/>
      <c r="AL105" s="37"/>
      <c r="AM105" s="37"/>
      <c r="AN105" s="37"/>
      <c r="AO105" s="37"/>
      <c r="AP105" s="37"/>
      <c r="AQ105" s="37"/>
      <c r="AR105" s="37"/>
      <c r="AS105" s="37"/>
      <c r="AT105" s="37"/>
      <c r="AU105" s="37"/>
      <c r="AV105" s="22"/>
    </row>
    <row r="106" spans="1:48" s="10" customFormat="1" ht="135" x14ac:dyDescent="0.25">
      <c r="A106" s="71">
        <v>93</v>
      </c>
      <c r="B106" s="147" t="s">
        <v>94</v>
      </c>
      <c r="C106" s="148" t="s">
        <v>128</v>
      </c>
      <c r="D106" s="217" t="s">
        <v>155</v>
      </c>
      <c r="E106" s="233" t="s">
        <v>169</v>
      </c>
      <c r="F106" s="252" t="s">
        <v>239</v>
      </c>
      <c r="G106" s="185"/>
      <c r="H106" s="186">
        <v>1</v>
      </c>
      <c r="I106" s="187"/>
      <c r="J106" s="188"/>
      <c r="K106" s="186">
        <v>1</v>
      </c>
      <c r="L106" s="266"/>
      <c r="M106" s="149"/>
      <c r="N106" s="150"/>
      <c r="O106" s="151">
        <v>1</v>
      </c>
      <c r="P106" s="152"/>
      <c r="Q106" s="150"/>
      <c r="R106" s="172">
        <v>1</v>
      </c>
      <c r="S106" s="149"/>
      <c r="T106" s="150"/>
      <c r="U106" s="151"/>
      <c r="V106" s="157"/>
      <c r="W106" s="14"/>
      <c r="X106" s="14"/>
      <c r="Y106" s="14"/>
      <c r="Z106" s="26"/>
      <c r="AA106" s="203"/>
      <c r="AB106" s="37">
        <v>1</v>
      </c>
      <c r="AC106" s="37"/>
      <c r="AD106" s="37"/>
      <c r="AE106" s="37"/>
      <c r="AF106" s="37"/>
      <c r="AG106" s="37"/>
      <c r="AH106" s="37"/>
      <c r="AI106" s="37"/>
      <c r="AJ106" s="37"/>
      <c r="AK106" s="37"/>
      <c r="AL106" s="37"/>
      <c r="AM106" s="37"/>
      <c r="AN106" s="37"/>
      <c r="AO106" s="37"/>
      <c r="AP106" s="37"/>
      <c r="AQ106" s="37"/>
      <c r="AR106" s="37"/>
      <c r="AS106" s="37"/>
      <c r="AT106" s="37"/>
      <c r="AU106" s="37"/>
      <c r="AV106" s="22"/>
    </row>
    <row r="107" spans="1:48" s="10" customFormat="1" ht="165" x14ac:dyDescent="0.25">
      <c r="A107" s="71">
        <v>94</v>
      </c>
      <c r="B107" s="147" t="s">
        <v>95</v>
      </c>
      <c r="C107" s="160" t="s">
        <v>139</v>
      </c>
      <c r="D107" s="217" t="s">
        <v>155</v>
      </c>
      <c r="E107" s="233" t="s">
        <v>318</v>
      </c>
      <c r="F107" s="252"/>
      <c r="G107" s="185"/>
      <c r="H107" s="186">
        <v>1</v>
      </c>
      <c r="I107" s="187"/>
      <c r="J107" s="188"/>
      <c r="K107" s="186">
        <v>1</v>
      </c>
      <c r="L107" s="266"/>
      <c r="M107" s="149"/>
      <c r="N107" s="150"/>
      <c r="O107" s="151"/>
      <c r="P107" s="152"/>
      <c r="Q107" s="150"/>
      <c r="R107" s="172"/>
      <c r="S107" s="149"/>
      <c r="T107" s="150"/>
      <c r="U107" s="151"/>
      <c r="V107" s="157"/>
      <c r="W107" s="14"/>
      <c r="X107" s="14"/>
      <c r="Y107" s="14"/>
      <c r="Z107" s="26"/>
      <c r="AA107" s="203"/>
      <c r="AB107" s="37"/>
      <c r="AC107" s="37"/>
      <c r="AD107" s="37"/>
      <c r="AE107" s="37"/>
      <c r="AF107" s="37"/>
      <c r="AG107" s="37"/>
      <c r="AH107" s="37"/>
      <c r="AI107" s="37"/>
      <c r="AJ107" s="37"/>
      <c r="AK107" s="37"/>
      <c r="AL107" s="37"/>
      <c r="AM107" s="37"/>
      <c r="AN107" s="37"/>
      <c r="AO107" s="37"/>
      <c r="AP107" s="37"/>
      <c r="AQ107" s="37"/>
      <c r="AR107" s="37"/>
      <c r="AS107" s="37"/>
      <c r="AT107" s="37"/>
      <c r="AU107" s="37"/>
      <c r="AV107" s="22">
        <v>1</v>
      </c>
    </row>
    <row r="108" spans="1:48" s="10" customFormat="1" ht="90" x14ac:dyDescent="0.25">
      <c r="A108" s="71">
        <v>95</v>
      </c>
      <c r="B108" s="147" t="s">
        <v>96</v>
      </c>
      <c r="C108" s="155" t="s">
        <v>131</v>
      </c>
      <c r="D108" s="223" t="s">
        <v>156</v>
      </c>
      <c r="E108" s="233" t="s">
        <v>170</v>
      </c>
      <c r="F108" s="252"/>
      <c r="G108" s="185"/>
      <c r="H108" s="186">
        <v>1</v>
      </c>
      <c r="I108" s="187"/>
      <c r="J108" s="188">
        <v>1</v>
      </c>
      <c r="K108" s="186"/>
      <c r="L108" s="266"/>
      <c r="M108" s="149">
        <v>1</v>
      </c>
      <c r="N108" s="150"/>
      <c r="O108" s="151"/>
      <c r="P108" s="152">
        <v>1</v>
      </c>
      <c r="Q108" s="150"/>
      <c r="R108" s="172"/>
      <c r="S108" s="149"/>
      <c r="T108" s="150"/>
      <c r="U108" s="151"/>
      <c r="V108" s="157"/>
      <c r="W108" s="14"/>
      <c r="X108" s="14"/>
      <c r="Y108" s="14"/>
      <c r="Z108" s="26"/>
      <c r="AA108" s="203"/>
      <c r="AB108" s="37"/>
      <c r="AC108" s="37">
        <v>1</v>
      </c>
      <c r="AD108" s="37"/>
      <c r="AE108" s="37"/>
      <c r="AF108" s="37"/>
      <c r="AG108" s="37"/>
      <c r="AH108" s="37"/>
      <c r="AI108" s="37"/>
      <c r="AJ108" s="37"/>
      <c r="AK108" s="37"/>
      <c r="AL108" s="37"/>
      <c r="AM108" s="37"/>
      <c r="AN108" s="37"/>
      <c r="AO108" s="37"/>
      <c r="AP108" s="37"/>
      <c r="AQ108" s="37"/>
      <c r="AR108" s="37"/>
      <c r="AS108" s="37"/>
      <c r="AT108" s="37"/>
      <c r="AU108" s="37"/>
      <c r="AV108" s="22"/>
    </row>
    <row r="109" spans="1:48" s="10" customFormat="1" ht="150" x14ac:dyDescent="0.25">
      <c r="A109" s="71">
        <v>96</v>
      </c>
      <c r="B109" s="147" t="s">
        <v>97</v>
      </c>
      <c r="C109" s="155" t="s">
        <v>131</v>
      </c>
      <c r="D109" s="223" t="s">
        <v>156</v>
      </c>
      <c r="E109" s="233" t="s">
        <v>319</v>
      </c>
      <c r="F109" s="252"/>
      <c r="G109" s="185"/>
      <c r="H109" s="186">
        <v>1</v>
      </c>
      <c r="I109" s="187"/>
      <c r="J109" s="188">
        <v>1</v>
      </c>
      <c r="K109" s="186"/>
      <c r="L109" s="266"/>
      <c r="M109" s="149"/>
      <c r="N109" s="150"/>
      <c r="O109" s="151">
        <v>1</v>
      </c>
      <c r="P109" s="152">
        <v>1</v>
      </c>
      <c r="Q109" s="150"/>
      <c r="R109" s="172"/>
      <c r="S109" s="149"/>
      <c r="T109" s="150"/>
      <c r="U109" s="151"/>
      <c r="V109" s="157"/>
      <c r="W109" s="14"/>
      <c r="X109" s="14"/>
      <c r="Y109" s="14"/>
      <c r="Z109" s="26"/>
      <c r="AA109" s="203"/>
      <c r="AB109" s="37">
        <v>1</v>
      </c>
      <c r="AC109" s="37">
        <v>1</v>
      </c>
      <c r="AD109" s="37"/>
      <c r="AE109" s="37"/>
      <c r="AF109" s="37"/>
      <c r="AG109" s="37"/>
      <c r="AH109" s="37"/>
      <c r="AI109" s="37"/>
      <c r="AJ109" s="37"/>
      <c r="AK109" s="37"/>
      <c r="AL109" s="37"/>
      <c r="AM109" s="37"/>
      <c r="AN109" s="37"/>
      <c r="AO109" s="37"/>
      <c r="AP109" s="37"/>
      <c r="AQ109" s="37"/>
      <c r="AR109" s="37"/>
      <c r="AS109" s="37"/>
      <c r="AT109" s="37"/>
      <c r="AU109" s="37"/>
      <c r="AV109" s="22"/>
    </row>
    <row r="110" spans="1:48" s="10" customFormat="1" ht="15.75" x14ac:dyDescent="0.25">
      <c r="A110" s="71">
        <v>97</v>
      </c>
      <c r="B110" s="286" t="s">
        <v>98</v>
      </c>
      <c r="C110" s="148" t="s">
        <v>144</v>
      </c>
      <c r="D110" s="240" t="s">
        <v>157</v>
      </c>
      <c r="E110" s="232"/>
      <c r="F110" s="159"/>
      <c r="G110" s="15"/>
      <c r="H110" s="189">
        <v>1</v>
      </c>
      <c r="I110" s="190"/>
      <c r="J110" s="191">
        <v>1</v>
      </c>
      <c r="K110" s="189"/>
      <c r="L110" s="267"/>
      <c r="M110" s="71"/>
      <c r="N110" s="14"/>
      <c r="O110" s="156">
        <v>1</v>
      </c>
      <c r="P110" s="157"/>
      <c r="Q110" s="14">
        <v>1</v>
      </c>
      <c r="R110" s="26"/>
      <c r="S110" s="71"/>
      <c r="T110" s="14"/>
      <c r="U110" s="156"/>
      <c r="V110" s="157"/>
      <c r="W110" s="14"/>
      <c r="X110" s="14"/>
      <c r="Y110" s="14"/>
      <c r="Z110" s="26"/>
      <c r="AA110" s="23"/>
      <c r="AB110" s="37"/>
      <c r="AC110" s="37"/>
      <c r="AD110" s="37"/>
      <c r="AE110" s="37"/>
      <c r="AF110" s="37"/>
      <c r="AG110" s="37"/>
      <c r="AH110" s="37"/>
      <c r="AI110" s="37"/>
      <c r="AJ110" s="37"/>
      <c r="AK110" s="37"/>
      <c r="AL110" s="37"/>
      <c r="AM110" s="37"/>
      <c r="AN110" s="37"/>
      <c r="AO110" s="37"/>
      <c r="AP110" s="37"/>
      <c r="AQ110" s="37"/>
      <c r="AR110" s="37"/>
      <c r="AS110" s="37"/>
      <c r="AT110" s="37"/>
      <c r="AU110" s="37"/>
      <c r="AV110" s="22"/>
    </row>
    <row r="111" spans="1:48" s="10" customFormat="1" ht="377.25" customHeight="1" x14ac:dyDescent="0.25">
      <c r="A111" s="71">
        <v>98</v>
      </c>
      <c r="B111" s="147" t="s">
        <v>99</v>
      </c>
      <c r="C111" s="155" t="s">
        <v>129</v>
      </c>
      <c r="D111" s="217" t="s">
        <v>155</v>
      </c>
      <c r="E111" s="233" t="s">
        <v>320</v>
      </c>
      <c r="F111" s="252" t="s">
        <v>321</v>
      </c>
      <c r="G111" s="185"/>
      <c r="H111" s="186">
        <v>1</v>
      </c>
      <c r="I111" s="187"/>
      <c r="J111" s="188"/>
      <c r="K111" s="186">
        <v>1</v>
      </c>
      <c r="L111" s="266"/>
      <c r="M111" s="149"/>
      <c r="N111" s="150"/>
      <c r="O111" s="151">
        <v>1</v>
      </c>
      <c r="P111" s="152"/>
      <c r="Q111" s="150"/>
      <c r="R111" s="172">
        <v>1</v>
      </c>
      <c r="S111" s="149"/>
      <c r="T111" s="150"/>
      <c r="U111" s="151">
        <v>1</v>
      </c>
      <c r="V111" s="157"/>
      <c r="W111" s="14"/>
      <c r="X111" s="14">
        <v>1</v>
      </c>
      <c r="Y111" s="14"/>
      <c r="Z111" s="26"/>
      <c r="AA111" s="203"/>
      <c r="AB111" s="37"/>
      <c r="AC111" s="37"/>
      <c r="AD111" s="37"/>
      <c r="AE111" s="37"/>
      <c r="AF111" s="37"/>
      <c r="AG111" s="37"/>
      <c r="AH111" s="37"/>
      <c r="AI111" s="37"/>
      <c r="AJ111" s="37"/>
      <c r="AK111" s="37"/>
      <c r="AL111" s="37"/>
      <c r="AM111" s="37"/>
      <c r="AN111" s="37"/>
      <c r="AO111" s="37"/>
      <c r="AP111" s="37">
        <v>1</v>
      </c>
      <c r="AQ111" s="37"/>
      <c r="AR111" s="37"/>
      <c r="AS111" s="37"/>
      <c r="AT111" s="37"/>
      <c r="AU111" s="37"/>
      <c r="AV111" s="22"/>
    </row>
    <row r="112" spans="1:48" s="10" customFormat="1" ht="15.75" x14ac:dyDescent="0.25">
      <c r="A112" s="71">
        <v>99</v>
      </c>
      <c r="B112" s="286" t="s">
        <v>100</v>
      </c>
      <c r="C112" s="160" t="s">
        <v>147</v>
      </c>
      <c r="D112" s="240" t="s">
        <v>157</v>
      </c>
      <c r="E112" s="232"/>
      <c r="F112" s="159"/>
      <c r="G112" s="15">
        <v>1</v>
      </c>
      <c r="H112" s="18"/>
      <c r="I112" s="190"/>
      <c r="J112" s="191">
        <v>1</v>
      </c>
      <c r="K112" s="189"/>
      <c r="L112" s="267"/>
      <c r="M112" s="71"/>
      <c r="N112" s="14"/>
      <c r="O112" s="156"/>
      <c r="P112" s="157"/>
      <c r="Q112" s="14"/>
      <c r="R112" s="26"/>
      <c r="S112" s="71"/>
      <c r="T112" s="14"/>
      <c r="U112" s="156"/>
      <c r="V112" s="157"/>
      <c r="W112" s="14"/>
      <c r="X112" s="14"/>
      <c r="Y112" s="14"/>
      <c r="Z112" s="26"/>
      <c r="AA112" s="23"/>
      <c r="AB112" s="37"/>
      <c r="AC112" s="37"/>
      <c r="AD112" s="37"/>
      <c r="AE112" s="37"/>
      <c r="AF112" s="37"/>
      <c r="AG112" s="37"/>
      <c r="AH112" s="37"/>
      <c r="AI112" s="37"/>
      <c r="AJ112" s="37"/>
      <c r="AK112" s="37"/>
      <c r="AL112" s="37"/>
      <c r="AM112" s="37"/>
      <c r="AN112" s="37"/>
      <c r="AO112" s="37"/>
      <c r="AP112" s="37"/>
      <c r="AQ112" s="37"/>
      <c r="AR112" s="37"/>
      <c r="AS112" s="37"/>
      <c r="AT112" s="37"/>
      <c r="AU112" s="37"/>
      <c r="AV112" s="22"/>
    </row>
    <row r="113" spans="1:48" s="10" customFormat="1" ht="315" customHeight="1" x14ac:dyDescent="0.25">
      <c r="A113" s="71">
        <v>100</v>
      </c>
      <c r="B113" s="147" t="s">
        <v>101</v>
      </c>
      <c r="C113" s="155" t="s">
        <v>134</v>
      </c>
      <c r="D113" s="223" t="s">
        <v>156</v>
      </c>
      <c r="E113" s="235" t="s">
        <v>322</v>
      </c>
      <c r="F113" s="258"/>
      <c r="G113" s="15"/>
      <c r="H113" s="189">
        <v>1</v>
      </c>
      <c r="I113" s="190"/>
      <c r="J113" s="191">
        <v>1</v>
      </c>
      <c r="K113" s="189"/>
      <c r="L113" s="267"/>
      <c r="M113" s="71"/>
      <c r="N113" s="14"/>
      <c r="O113" s="156">
        <v>1</v>
      </c>
      <c r="P113" s="157"/>
      <c r="Q113" s="14">
        <v>1</v>
      </c>
      <c r="R113" s="26"/>
      <c r="S113" s="71"/>
      <c r="T113" s="14"/>
      <c r="U113" s="156"/>
      <c r="V113" s="157"/>
      <c r="W113" s="14">
        <v>1</v>
      </c>
      <c r="X113" s="14"/>
      <c r="Y113" s="14"/>
      <c r="Z113" s="26"/>
      <c r="AA113" s="23"/>
      <c r="AB113" s="37">
        <v>1</v>
      </c>
      <c r="AC113" s="37"/>
      <c r="AD113" s="37"/>
      <c r="AE113" s="37"/>
      <c r="AF113" s="37"/>
      <c r="AG113" s="37"/>
      <c r="AH113" s="37"/>
      <c r="AI113" s="37"/>
      <c r="AJ113" s="37"/>
      <c r="AK113" s="37"/>
      <c r="AL113" s="37"/>
      <c r="AM113" s="37"/>
      <c r="AN113" s="37"/>
      <c r="AO113" s="37"/>
      <c r="AP113" s="37"/>
      <c r="AQ113" s="37"/>
      <c r="AR113" s="37"/>
      <c r="AS113" s="37"/>
      <c r="AT113" s="37"/>
      <c r="AU113" s="37"/>
      <c r="AV113" s="22"/>
    </row>
    <row r="114" spans="1:48" s="10" customFormat="1" ht="15.75" x14ac:dyDescent="0.25">
      <c r="A114" s="71">
        <v>101</v>
      </c>
      <c r="B114" s="147" t="s">
        <v>102</v>
      </c>
      <c r="C114" s="155" t="s">
        <v>129</v>
      </c>
      <c r="D114" s="240" t="s">
        <v>157</v>
      </c>
      <c r="E114" s="232"/>
      <c r="F114" s="159"/>
      <c r="G114" s="15">
        <v>1</v>
      </c>
      <c r="H114" s="189"/>
      <c r="I114" s="190"/>
      <c r="J114" s="191">
        <v>1</v>
      </c>
      <c r="K114" s="189"/>
      <c r="L114" s="267"/>
      <c r="M114" s="71"/>
      <c r="N114" s="14"/>
      <c r="O114" s="156"/>
      <c r="P114" s="157"/>
      <c r="Q114" s="14"/>
      <c r="R114" s="26"/>
      <c r="S114" s="71"/>
      <c r="T114" s="14"/>
      <c r="U114" s="156"/>
      <c r="V114" s="157"/>
      <c r="W114" s="14"/>
      <c r="X114" s="14"/>
      <c r="Y114" s="14"/>
      <c r="Z114" s="26"/>
      <c r="AA114" s="23"/>
      <c r="AB114" s="37"/>
      <c r="AC114" s="37"/>
      <c r="AD114" s="37"/>
      <c r="AE114" s="37"/>
      <c r="AF114" s="37"/>
      <c r="AG114" s="37"/>
      <c r="AH114" s="37"/>
      <c r="AI114" s="37"/>
      <c r="AJ114" s="37"/>
      <c r="AK114" s="37"/>
      <c r="AL114" s="37"/>
      <c r="AM114" s="37"/>
      <c r="AN114" s="37"/>
      <c r="AO114" s="37"/>
      <c r="AP114" s="37"/>
      <c r="AQ114" s="37"/>
      <c r="AR114" s="37"/>
      <c r="AS114" s="37"/>
      <c r="AT114" s="37"/>
      <c r="AU114" s="37"/>
      <c r="AV114" s="22"/>
    </row>
    <row r="115" spans="1:48" s="10" customFormat="1" ht="77.25" customHeight="1" x14ac:dyDescent="0.25">
      <c r="A115" s="71">
        <v>102</v>
      </c>
      <c r="B115" s="147" t="s">
        <v>103</v>
      </c>
      <c r="C115" s="155" t="s">
        <v>138</v>
      </c>
      <c r="D115" s="217" t="s">
        <v>155</v>
      </c>
      <c r="E115" s="233" t="s">
        <v>171</v>
      </c>
      <c r="F115" s="252" t="s">
        <v>222</v>
      </c>
      <c r="G115" s="185"/>
      <c r="H115" s="186"/>
      <c r="I115" s="187">
        <v>1</v>
      </c>
      <c r="J115" s="188"/>
      <c r="K115" s="186"/>
      <c r="L115" s="266">
        <v>1</v>
      </c>
      <c r="M115" s="149"/>
      <c r="N115" s="150"/>
      <c r="O115" s="151">
        <v>1</v>
      </c>
      <c r="P115" s="152"/>
      <c r="Q115" s="150"/>
      <c r="R115" s="172">
        <v>1</v>
      </c>
      <c r="S115" s="149"/>
      <c r="T115" s="150"/>
      <c r="U115" s="151"/>
      <c r="V115" s="157"/>
      <c r="W115" s="14"/>
      <c r="X115" s="14"/>
      <c r="Y115" s="14"/>
      <c r="Z115" s="26"/>
      <c r="AA115" s="203">
        <v>1</v>
      </c>
      <c r="AB115" s="37">
        <v>1</v>
      </c>
      <c r="AC115" s="37"/>
      <c r="AD115" s="37"/>
      <c r="AE115" s="37"/>
      <c r="AF115" s="37"/>
      <c r="AG115" s="37"/>
      <c r="AH115" s="37"/>
      <c r="AI115" s="37"/>
      <c r="AJ115" s="37"/>
      <c r="AK115" s="37"/>
      <c r="AL115" s="37"/>
      <c r="AM115" s="37"/>
      <c r="AN115" s="37"/>
      <c r="AO115" s="37"/>
      <c r="AP115" s="37"/>
      <c r="AQ115" s="37"/>
      <c r="AR115" s="37"/>
      <c r="AS115" s="37"/>
      <c r="AT115" s="37"/>
      <c r="AU115" s="37"/>
      <c r="AV115" s="22"/>
    </row>
    <row r="116" spans="1:48" s="10" customFormat="1" ht="107.25" customHeight="1" x14ac:dyDescent="0.25">
      <c r="A116" s="71">
        <v>103</v>
      </c>
      <c r="B116" s="147" t="s">
        <v>104</v>
      </c>
      <c r="C116" s="155" t="s">
        <v>129</v>
      </c>
      <c r="D116" s="223" t="s">
        <v>156</v>
      </c>
      <c r="E116" s="233" t="s">
        <v>323</v>
      </c>
      <c r="F116" s="252"/>
      <c r="G116" s="185">
        <v>1</v>
      </c>
      <c r="H116" s="186"/>
      <c r="I116" s="187"/>
      <c r="J116" s="188">
        <v>1</v>
      </c>
      <c r="K116" s="186"/>
      <c r="L116" s="266"/>
      <c r="M116" s="149"/>
      <c r="N116" s="150"/>
      <c r="O116" s="151"/>
      <c r="P116" s="152"/>
      <c r="Q116" s="150"/>
      <c r="R116" s="172"/>
      <c r="S116" s="149"/>
      <c r="T116" s="150"/>
      <c r="U116" s="151"/>
      <c r="V116" s="157"/>
      <c r="W116" s="14"/>
      <c r="X116" s="14"/>
      <c r="Y116" s="14"/>
      <c r="Z116" s="26"/>
      <c r="AA116" s="203"/>
      <c r="AB116" s="37"/>
      <c r="AC116" s="37"/>
      <c r="AD116" s="37"/>
      <c r="AE116" s="37"/>
      <c r="AF116" s="37"/>
      <c r="AG116" s="37"/>
      <c r="AH116" s="37">
        <v>1</v>
      </c>
      <c r="AI116" s="37"/>
      <c r="AJ116" s="37"/>
      <c r="AK116" s="37"/>
      <c r="AL116" s="37"/>
      <c r="AM116" s="37"/>
      <c r="AN116" s="37"/>
      <c r="AO116" s="37"/>
      <c r="AP116" s="37"/>
      <c r="AQ116" s="37"/>
      <c r="AR116" s="37"/>
      <c r="AS116" s="37"/>
      <c r="AT116" s="37"/>
      <c r="AU116" s="37"/>
      <c r="AV116" s="22"/>
    </row>
    <row r="117" spans="1:48" s="10" customFormat="1" ht="150" x14ac:dyDescent="0.25">
      <c r="A117" s="71">
        <v>104</v>
      </c>
      <c r="B117" s="147" t="s">
        <v>105</v>
      </c>
      <c r="C117" s="148" t="s">
        <v>141</v>
      </c>
      <c r="D117" s="217" t="s">
        <v>155</v>
      </c>
      <c r="E117" s="215" t="s">
        <v>324</v>
      </c>
      <c r="F117" s="258" t="s">
        <v>325</v>
      </c>
      <c r="G117" s="15"/>
      <c r="H117" s="189"/>
      <c r="I117" s="190">
        <v>1</v>
      </c>
      <c r="J117" s="191"/>
      <c r="K117" s="189"/>
      <c r="L117" s="267">
        <v>1</v>
      </c>
      <c r="M117" s="149"/>
      <c r="N117" s="150"/>
      <c r="O117" s="151">
        <v>1</v>
      </c>
      <c r="P117" s="152"/>
      <c r="Q117" s="150"/>
      <c r="R117" s="172">
        <v>1</v>
      </c>
      <c r="S117" s="71"/>
      <c r="T117" s="14"/>
      <c r="U117" s="156"/>
      <c r="V117" s="157"/>
      <c r="W117" s="14">
        <v>1</v>
      </c>
      <c r="X117" s="14"/>
      <c r="Y117" s="14"/>
      <c r="Z117" s="26"/>
      <c r="AA117" s="23"/>
      <c r="AB117" s="37">
        <v>1</v>
      </c>
      <c r="AC117" s="37"/>
      <c r="AD117" s="37"/>
      <c r="AE117" s="37"/>
      <c r="AF117" s="37"/>
      <c r="AG117" s="37"/>
      <c r="AH117" s="37"/>
      <c r="AI117" s="37"/>
      <c r="AJ117" s="37"/>
      <c r="AK117" s="37"/>
      <c r="AL117" s="37"/>
      <c r="AM117" s="37"/>
      <c r="AN117" s="37"/>
      <c r="AO117" s="37"/>
      <c r="AP117" s="37"/>
      <c r="AQ117" s="37"/>
      <c r="AR117" s="37"/>
      <c r="AS117" s="37"/>
      <c r="AT117" s="198"/>
      <c r="AU117" s="237">
        <v>1</v>
      </c>
      <c r="AV117" s="22"/>
    </row>
    <row r="118" spans="1:48" s="10" customFormat="1" ht="105" x14ac:dyDescent="0.25">
      <c r="A118" s="71">
        <v>105</v>
      </c>
      <c r="B118" s="147" t="s">
        <v>106</v>
      </c>
      <c r="C118" s="155" t="s">
        <v>131</v>
      </c>
      <c r="D118" s="223" t="s">
        <v>156</v>
      </c>
      <c r="E118" s="215" t="s">
        <v>172</v>
      </c>
      <c r="F118" s="251"/>
      <c r="G118" s="185"/>
      <c r="H118" s="43">
        <v>1</v>
      </c>
      <c r="I118" s="187"/>
      <c r="J118" s="188">
        <v>1</v>
      </c>
      <c r="K118" s="186"/>
      <c r="L118" s="266"/>
      <c r="M118" s="149"/>
      <c r="N118" s="150"/>
      <c r="O118" s="151"/>
      <c r="P118" s="152">
        <v>1</v>
      </c>
      <c r="Q118" s="150"/>
      <c r="R118" s="172"/>
      <c r="S118" s="149">
        <v>1</v>
      </c>
      <c r="T118" s="150"/>
      <c r="U118" s="151"/>
      <c r="V118" s="157"/>
      <c r="W118" s="14"/>
      <c r="X118" s="14"/>
      <c r="Y118" s="14"/>
      <c r="Z118" s="26"/>
      <c r="AA118" s="203"/>
      <c r="AB118" s="37">
        <v>1</v>
      </c>
      <c r="AC118" s="37"/>
      <c r="AD118" s="37"/>
      <c r="AE118" s="37"/>
      <c r="AF118" s="37"/>
      <c r="AG118" s="37"/>
      <c r="AH118" s="37"/>
      <c r="AI118" s="37"/>
      <c r="AJ118" s="37"/>
      <c r="AK118" s="37"/>
      <c r="AL118" s="37"/>
      <c r="AM118" s="37"/>
      <c r="AN118" s="37"/>
      <c r="AO118" s="37"/>
      <c r="AP118" s="37"/>
      <c r="AQ118" s="37"/>
      <c r="AR118" s="37"/>
      <c r="AS118" s="37"/>
      <c r="AT118" s="37"/>
      <c r="AU118" s="37"/>
      <c r="AV118" s="22"/>
    </row>
    <row r="119" spans="1:48" s="10" customFormat="1" ht="225" x14ac:dyDescent="0.25">
      <c r="A119" s="71">
        <v>106</v>
      </c>
      <c r="B119" s="147" t="s">
        <v>107</v>
      </c>
      <c r="C119" s="155" t="s">
        <v>148</v>
      </c>
      <c r="D119" s="221" t="s">
        <v>158</v>
      </c>
      <c r="E119" s="215" t="s">
        <v>327</v>
      </c>
      <c r="F119" s="254" t="s">
        <v>326</v>
      </c>
      <c r="G119" s="185"/>
      <c r="H119" s="186"/>
      <c r="I119" s="187">
        <v>1</v>
      </c>
      <c r="J119" s="188"/>
      <c r="K119" s="186"/>
      <c r="L119" s="266">
        <v>1</v>
      </c>
      <c r="M119" s="149"/>
      <c r="N119" s="150"/>
      <c r="O119" s="151">
        <v>1</v>
      </c>
      <c r="P119" s="152"/>
      <c r="Q119" s="150"/>
      <c r="R119" s="172">
        <v>1</v>
      </c>
      <c r="S119" s="149"/>
      <c r="T119" s="150"/>
      <c r="U119" s="151"/>
      <c r="V119" s="157"/>
      <c r="W119" s="14"/>
      <c r="X119" s="14"/>
      <c r="Y119" s="14"/>
      <c r="Z119" s="26">
        <v>1</v>
      </c>
      <c r="AA119" s="203"/>
      <c r="AB119" s="37">
        <v>1</v>
      </c>
      <c r="AC119" s="37">
        <v>1</v>
      </c>
      <c r="AD119" s="37"/>
      <c r="AE119" s="37"/>
      <c r="AF119" s="37"/>
      <c r="AG119" s="37"/>
      <c r="AH119" s="37"/>
      <c r="AI119" s="37"/>
      <c r="AJ119" s="37"/>
      <c r="AK119" s="37"/>
      <c r="AL119" s="37"/>
      <c r="AM119" s="37"/>
      <c r="AN119" s="37"/>
      <c r="AO119" s="37"/>
      <c r="AP119" s="37"/>
      <c r="AQ119" s="37"/>
      <c r="AR119" s="37"/>
      <c r="AS119" s="37"/>
      <c r="AT119" s="37">
        <v>1</v>
      </c>
      <c r="AU119" s="37"/>
      <c r="AV119" s="22"/>
    </row>
    <row r="120" spans="1:48" s="10" customFormat="1" ht="15.75" x14ac:dyDescent="0.25">
      <c r="A120" s="71">
        <v>107</v>
      </c>
      <c r="B120" s="147" t="s">
        <v>108</v>
      </c>
      <c r="C120" s="155" t="s">
        <v>140</v>
      </c>
      <c r="D120" s="231" t="s">
        <v>157</v>
      </c>
      <c r="E120" s="232"/>
      <c r="F120" s="259"/>
      <c r="G120" s="15">
        <v>1</v>
      </c>
      <c r="H120" s="189"/>
      <c r="I120" s="190"/>
      <c r="J120" s="191">
        <v>1</v>
      </c>
      <c r="K120" s="189"/>
      <c r="L120" s="267"/>
      <c r="M120" s="71"/>
      <c r="N120" s="14"/>
      <c r="O120" s="156"/>
      <c r="P120" s="157"/>
      <c r="Q120" s="14"/>
      <c r="R120" s="26"/>
      <c r="S120" s="71"/>
      <c r="T120" s="14"/>
      <c r="U120" s="156"/>
      <c r="V120" s="157"/>
      <c r="W120" s="14"/>
      <c r="X120" s="14"/>
      <c r="Y120" s="14"/>
      <c r="Z120" s="26"/>
      <c r="AA120" s="23"/>
      <c r="AB120" s="37"/>
      <c r="AC120" s="37"/>
      <c r="AD120" s="37"/>
      <c r="AE120" s="37"/>
      <c r="AF120" s="37"/>
      <c r="AG120" s="37"/>
      <c r="AH120" s="37"/>
      <c r="AI120" s="37"/>
      <c r="AJ120" s="37"/>
      <c r="AK120" s="37"/>
      <c r="AL120" s="37"/>
      <c r="AM120" s="37"/>
      <c r="AN120" s="37"/>
      <c r="AO120" s="37"/>
      <c r="AP120" s="37"/>
      <c r="AQ120" s="37"/>
      <c r="AR120" s="37"/>
      <c r="AS120" s="37"/>
      <c r="AT120" s="37"/>
      <c r="AU120" s="37"/>
      <c r="AV120" s="22"/>
    </row>
    <row r="121" spans="1:48" s="10" customFormat="1" ht="225" x14ac:dyDescent="0.25">
      <c r="A121" s="71">
        <v>108</v>
      </c>
      <c r="B121" s="147" t="s">
        <v>109</v>
      </c>
      <c r="C121" s="155" t="s">
        <v>129</v>
      </c>
      <c r="D121" s="223" t="s">
        <v>156</v>
      </c>
      <c r="E121" s="233" t="s">
        <v>328</v>
      </c>
      <c r="F121" s="252" t="s">
        <v>240</v>
      </c>
      <c r="G121" s="185"/>
      <c r="H121" s="186">
        <v>1</v>
      </c>
      <c r="I121" s="187"/>
      <c r="J121" s="188"/>
      <c r="K121" s="186">
        <v>1</v>
      </c>
      <c r="L121" s="266"/>
      <c r="M121" s="149"/>
      <c r="N121" s="150"/>
      <c r="O121" s="151"/>
      <c r="P121" s="152"/>
      <c r="Q121" s="150">
        <v>1</v>
      </c>
      <c r="R121" s="172"/>
      <c r="S121" s="149">
        <v>1</v>
      </c>
      <c r="T121" s="150"/>
      <c r="U121" s="151"/>
      <c r="V121" s="157"/>
      <c r="W121" s="14"/>
      <c r="X121" s="14"/>
      <c r="Y121" s="14"/>
      <c r="Z121" s="26"/>
      <c r="AA121" s="203"/>
      <c r="AB121" s="37">
        <v>1</v>
      </c>
      <c r="AC121" s="37"/>
      <c r="AD121" s="37"/>
      <c r="AE121" s="37"/>
      <c r="AF121" s="37"/>
      <c r="AG121" s="37"/>
      <c r="AH121" s="37"/>
      <c r="AI121" s="37"/>
      <c r="AJ121" s="37"/>
      <c r="AK121" s="37"/>
      <c r="AL121" s="37"/>
      <c r="AM121" s="37"/>
      <c r="AN121" s="198">
        <v>1</v>
      </c>
      <c r="AO121" s="37"/>
      <c r="AP121" s="37"/>
      <c r="AQ121" s="37"/>
      <c r="AR121" s="37"/>
      <c r="AS121" s="37"/>
      <c r="AT121" s="37"/>
      <c r="AU121" s="37"/>
      <c r="AV121" s="22"/>
    </row>
    <row r="122" spans="1:48" s="10" customFormat="1" ht="210" x14ac:dyDescent="0.25">
      <c r="A122" s="71">
        <v>109</v>
      </c>
      <c r="B122" s="147" t="s">
        <v>110</v>
      </c>
      <c r="C122" s="155" t="s">
        <v>131</v>
      </c>
      <c r="D122" s="217" t="s">
        <v>155</v>
      </c>
      <c r="E122" s="233" t="s">
        <v>329</v>
      </c>
      <c r="F122" s="252" t="s">
        <v>330</v>
      </c>
      <c r="G122" s="185"/>
      <c r="H122" s="186">
        <v>1</v>
      </c>
      <c r="I122" s="187"/>
      <c r="J122" s="188"/>
      <c r="K122" s="186">
        <v>1</v>
      </c>
      <c r="L122" s="266"/>
      <c r="M122" s="149"/>
      <c r="N122" s="150"/>
      <c r="O122" s="151"/>
      <c r="P122" s="152"/>
      <c r="Q122" s="150">
        <v>1</v>
      </c>
      <c r="R122" s="172"/>
      <c r="S122" s="149"/>
      <c r="T122" s="150"/>
      <c r="U122" s="151">
        <v>1</v>
      </c>
      <c r="V122" s="157"/>
      <c r="W122" s="14"/>
      <c r="X122" s="14"/>
      <c r="Y122" s="14"/>
      <c r="Z122" s="26"/>
      <c r="AA122" s="203"/>
      <c r="AB122" s="37">
        <v>1</v>
      </c>
      <c r="AC122" s="37"/>
      <c r="AD122" s="37"/>
      <c r="AE122" s="37"/>
      <c r="AF122" s="37"/>
      <c r="AG122" s="37"/>
      <c r="AH122" s="37"/>
      <c r="AI122" s="37"/>
      <c r="AJ122" s="37"/>
      <c r="AK122" s="37"/>
      <c r="AL122" s="37"/>
      <c r="AM122" s="37"/>
      <c r="AN122" s="37"/>
      <c r="AO122" s="37"/>
      <c r="AP122" s="37"/>
      <c r="AQ122" s="37"/>
      <c r="AR122" s="37"/>
      <c r="AS122" s="37"/>
      <c r="AT122" s="37"/>
      <c r="AU122" s="37"/>
      <c r="AV122" s="22"/>
    </row>
    <row r="123" spans="1:48" s="10" customFormat="1" ht="15.75" x14ac:dyDescent="0.25">
      <c r="A123" s="71">
        <v>110</v>
      </c>
      <c r="B123" s="147" t="s">
        <v>111</v>
      </c>
      <c r="C123" s="155" t="s">
        <v>134</v>
      </c>
      <c r="D123" s="240" t="s">
        <v>157</v>
      </c>
      <c r="E123" s="232"/>
      <c r="F123" s="159"/>
      <c r="G123" s="15"/>
      <c r="H123" s="18">
        <v>1</v>
      </c>
      <c r="I123" s="190"/>
      <c r="J123" s="191">
        <v>1</v>
      </c>
      <c r="K123" s="189"/>
      <c r="L123" s="267"/>
      <c r="M123" s="71"/>
      <c r="N123" s="14"/>
      <c r="O123" s="156"/>
      <c r="P123" s="157">
        <v>1</v>
      </c>
      <c r="Q123" s="14"/>
      <c r="R123" s="26"/>
      <c r="S123" s="71"/>
      <c r="T123" s="14"/>
      <c r="U123" s="156"/>
      <c r="V123" s="157"/>
      <c r="W123" s="14"/>
      <c r="X123" s="14"/>
      <c r="Y123" s="14"/>
      <c r="Z123" s="26"/>
      <c r="AA123" s="23"/>
      <c r="AB123" s="37"/>
      <c r="AC123" s="37"/>
      <c r="AD123" s="37"/>
      <c r="AE123" s="37"/>
      <c r="AF123" s="37"/>
      <c r="AG123" s="37"/>
      <c r="AH123" s="37"/>
      <c r="AI123" s="37"/>
      <c r="AJ123" s="37"/>
      <c r="AK123" s="37"/>
      <c r="AL123" s="37"/>
      <c r="AM123" s="37"/>
      <c r="AN123" s="37"/>
      <c r="AO123" s="37"/>
      <c r="AP123" s="37"/>
      <c r="AQ123" s="37"/>
      <c r="AR123" s="37"/>
      <c r="AS123" s="37"/>
      <c r="AT123" s="37"/>
      <c r="AU123" s="37"/>
      <c r="AV123" s="22"/>
    </row>
    <row r="124" spans="1:48" s="10" customFormat="1" ht="15.75" x14ac:dyDescent="0.25">
      <c r="A124" s="71">
        <v>111</v>
      </c>
      <c r="B124" s="286" t="s">
        <v>112</v>
      </c>
      <c r="C124" s="160" t="s">
        <v>139</v>
      </c>
      <c r="D124" s="231" t="s">
        <v>157</v>
      </c>
      <c r="E124" s="232"/>
      <c r="F124" s="159"/>
      <c r="G124" s="15">
        <v>1</v>
      </c>
      <c r="H124" s="189"/>
      <c r="I124" s="190"/>
      <c r="J124" s="191">
        <v>1</v>
      </c>
      <c r="K124" s="189"/>
      <c r="L124" s="267"/>
      <c r="M124" s="71"/>
      <c r="N124" s="14"/>
      <c r="O124" s="156"/>
      <c r="P124" s="157"/>
      <c r="Q124" s="14"/>
      <c r="R124" s="26"/>
      <c r="S124" s="71"/>
      <c r="T124" s="14"/>
      <c r="U124" s="156"/>
      <c r="V124" s="157"/>
      <c r="W124" s="14"/>
      <c r="X124" s="14"/>
      <c r="Y124" s="14"/>
      <c r="Z124" s="26"/>
      <c r="AA124" s="23"/>
      <c r="AB124" s="37"/>
      <c r="AC124" s="37"/>
      <c r="AD124" s="37"/>
      <c r="AE124" s="37"/>
      <c r="AF124" s="37"/>
      <c r="AG124" s="37"/>
      <c r="AH124" s="37"/>
      <c r="AI124" s="37"/>
      <c r="AJ124" s="37"/>
      <c r="AK124" s="37"/>
      <c r="AL124" s="37"/>
      <c r="AM124" s="37"/>
      <c r="AN124" s="37"/>
      <c r="AO124" s="37"/>
      <c r="AP124" s="37"/>
      <c r="AQ124" s="37"/>
      <c r="AR124" s="37"/>
      <c r="AS124" s="37"/>
      <c r="AT124" s="37"/>
      <c r="AU124" s="37"/>
      <c r="AV124" s="22"/>
    </row>
    <row r="125" spans="1:48" s="10" customFormat="1" ht="90" x14ac:dyDescent="0.25">
      <c r="A125" s="71">
        <v>112</v>
      </c>
      <c r="B125" s="286" t="s">
        <v>113</v>
      </c>
      <c r="C125" s="148" t="s">
        <v>142</v>
      </c>
      <c r="D125" s="217" t="s">
        <v>155</v>
      </c>
      <c r="E125" s="233" t="s">
        <v>331</v>
      </c>
      <c r="F125" s="252"/>
      <c r="G125" s="185"/>
      <c r="H125" s="186"/>
      <c r="I125" s="187">
        <v>1</v>
      </c>
      <c r="J125" s="188"/>
      <c r="K125" s="186"/>
      <c r="L125" s="266">
        <v>1</v>
      </c>
      <c r="M125" s="149"/>
      <c r="N125" s="150"/>
      <c r="O125" s="151"/>
      <c r="P125" s="152"/>
      <c r="Q125" s="150"/>
      <c r="R125" s="172">
        <v>1</v>
      </c>
      <c r="S125" s="149"/>
      <c r="T125" s="150"/>
      <c r="U125" s="151"/>
      <c r="V125" s="157"/>
      <c r="W125" s="14"/>
      <c r="X125" s="14"/>
      <c r="Y125" s="14"/>
      <c r="Z125" s="26"/>
      <c r="AA125" s="203"/>
      <c r="AB125" s="37">
        <v>1</v>
      </c>
      <c r="AC125" s="37"/>
      <c r="AD125" s="37"/>
      <c r="AE125" s="37"/>
      <c r="AF125" s="37"/>
      <c r="AG125" s="37"/>
      <c r="AH125" s="37"/>
      <c r="AI125" s="37"/>
      <c r="AJ125" s="37"/>
      <c r="AK125" s="37"/>
      <c r="AL125" s="37"/>
      <c r="AM125" s="37"/>
      <c r="AN125" s="37"/>
      <c r="AO125" s="37"/>
      <c r="AP125" s="37"/>
      <c r="AQ125" s="37"/>
      <c r="AR125" s="37"/>
      <c r="AS125" s="37"/>
      <c r="AT125" s="37"/>
      <c r="AU125" s="37"/>
      <c r="AV125" s="22"/>
    </row>
    <row r="126" spans="1:48" s="10" customFormat="1" ht="15.75" x14ac:dyDescent="0.25">
      <c r="A126" s="71">
        <v>113</v>
      </c>
      <c r="B126" s="147" t="s">
        <v>176</v>
      </c>
      <c r="C126" s="155" t="s">
        <v>127</v>
      </c>
      <c r="D126" s="231" t="s">
        <v>157</v>
      </c>
      <c r="E126" s="232"/>
      <c r="F126" s="159"/>
      <c r="G126" s="15">
        <v>1</v>
      </c>
      <c r="H126" s="189"/>
      <c r="I126" s="190"/>
      <c r="J126" s="191">
        <v>1</v>
      </c>
      <c r="K126" s="189"/>
      <c r="L126" s="267"/>
      <c r="M126" s="71"/>
      <c r="N126" s="14"/>
      <c r="O126" s="156"/>
      <c r="P126" s="157"/>
      <c r="Q126" s="14"/>
      <c r="R126" s="26"/>
      <c r="S126" s="71"/>
      <c r="T126" s="14"/>
      <c r="U126" s="156"/>
      <c r="V126" s="157"/>
      <c r="W126" s="14"/>
      <c r="X126" s="14"/>
      <c r="Y126" s="14"/>
      <c r="Z126" s="26"/>
      <c r="AA126" s="23"/>
      <c r="AB126" s="37"/>
      <c r="AC126" s="37"/>
      <c r="AD126" s="37"/>
      <c r="AE126" s="37"/>
      <c r="AF126" s="37"/>
      <c r="AG126" s="37"/>
      <c r="AH126" s="37"/>
      <c r="AI126" s="37"/>
      <c r="AJ126" s="37"/>
      <c r="AK126" s="37"/>
      <c r="AL126" s="37"/>
      <c r="AM126" s="37"/>
      <c r="AN126" s="37"/>
      <c r="AO126" s="37"/>
      <c r="AP126" s="37"/>
      <c r="AQ126" s="37"/>
      <c r="AR126" s="37"/>
      <c r="AS126" s="37"/>
      <c r="AT126" s="37"/>
      <c r="AU126" s="37"/>
      <c r="AV126" s="22"/>
    </row>
    <row r="127" spans="1:48" s="10" customFormat="1" ht="15.75" x14ac:dyDescent="0.25">
      <c r="A127" s="71">
        <v>114</v>
      </c>
      <c r="B127" s="286" t="s">
        <v>177</v>
      </c>
      <c r="C127" s="148" t="s">
        <v>150</v>
      </c>
      <c r="D127" s="232" t="s">
        <v>202</v>
      </c>
      <c r="E127" s="232" t="s">
        <v>203</v>
      </c>
      <c r="F127" s="159"/>
      <c r="G127" s="15"/>
      <c r="H127" s="189">
        <v>1</v>
      </c>
      <c r="I127" s="190"/>
      <c r="J127" s="191"/>
      <c r="K127" s="189">
        <v>1</v>
      </c>
      <c r="L127" s="267"/>
      <c r="M127" s="71"/>
      <c r="N127" s="14"/>
      <c r="O127" s="156"/>
      <c r="P127" s="157"/>
      <c r="Q127" s="14"/>
      <c r="R127" s="26"/>
      <c r="S127" s="71"/>
      <c r="T127" s="14"/>
      <c r="U127" s="156"/>
      <c r="V127" s="157"/>
      <c r="W127" s="14"/>
      <c r="X127" s="14"/>
      <c r="Y127" s="14"/>
      <c r="Z127" s="26"/>
      <c r="AA127" s="23"/>
      <c r="AB127" s="37">
        <v>1</v>
      </c>
      <c r="AC127" s="37"/>
      <c r="AD127" s="37"/>
      <c r="AE127" s="37"/>
      <c r="AF127" s="37"/>
      <c r="AG127" s="37"/>
      <c r="AH127" s="37"/>
      <c r="AI127" s="37"/>
      <c r="AJ127" s="37"/>
      <c r="AK127" s="37"/>
      <c r="AL127" s="37"/>
      <c r="AM127" s="37"/>
      <c r="AN127" s="37"/>
      <c r="AO127" s="37"/>
      <c r="AP127" s="37"/>
      <c r="AQ127" s="37"/>
      <c r="AR127" s="37"/>
      <c r="AS127" s="37"/>
      <c r="AT127" s="37"/>
      <c r="AU127" s="37"/>
      <c r="AV127" s="22"/>
    </row>
    <row r="128" spans="1:48" s="10" customFormat="1" ht="105" x14ac:dyDescent="0.25">
      <c r="A128" s="71">
        <v>115</v>
      </c>
      <c r="B128" s="286" t="s">
        <v>116</v>
      </c>
      <c r="C128" s="155" t="s">
        <v>135</v>
      </c>
      <c r="D128" s="217" t="s">
        <v>155</v>
      </c>
      <c r="E128" s="241" t="s">
        <v>332</v>
      </c>
      <c r="F128" s="260"/>
      <c r="G128" s="192"/>
      <c r="H128" s="193"/>
      <c r="I128" s="194">
        <v>1</v>
      </c>
      <c r="J128" s="195"/>
      <c r="K128" s="193"/>
      <c r="L128" s="268">
        <v>1</v>
      </c>
      <c r="M128" s="163"/>
      <c r="N128" s="164"/>
      <c r="O128" s="165">
        <v>1</v>
      </c>
      <c r="P128" s="166"/>
      <c r="Q128" s="164"/>
      <c r="R128" s="173">
        <v>1</v>
      </c>
      <c r="S128" s="163"/>
      <c r="T128" s="164"/>
      <c r="U128" s="165"/>
      <c r="V128" s="157"/>
      <c r="W128" s="14"/>
      <c r="X128" s="14"/>
      <c r="Y128" s="14"/>
      <c r="Z128" s="26"/>
      <c r="AA128" s="205"/>
      <c r="AB128" s="37">
        <v>1</v>
      </c>
      <c r="AC128" s="37"/>
      <c r="AD128" s="37"/>
      <c r="AE128" s="37"/>
      <c r="AF128" s="37"/>
      <c r="AG128" s="37"/>
      <c r="AH128" s="37"/>
      <c r="AI128" s="37"/>
      <c r="AJ128" s="37"/>
      <c r="AK128" s="37"/>
      <c r="AL128" s="37"/>
      <c r="AM128" s="37">
        <v>1</v>
      </c>
      <c r="AN128" s="37"/>
      <c r="AO128" s="37"/>
      <c r="AP128" s="37"/>
      <c r="AQ128" s="37"/>
      <c r="AR128" s="37"/>
      <c r="AS128" s="37">
        <v>1</v>
      </c>
      <c r="AT128" s="37"/>
      <c r="AU128" s="37"/>
      <c r="AV128" s="22"/>
    </row>
    <row r="129" spans="1:48" s="10" customFormat="1" ht="180" x14ac:dyDescent="0.25">
      <c r="A129" s="71">
        <v>116</v>
      </c>
      <c r="B129" s="147" t="s">
        <v>117</v>
      </c>
      <c r="C129" s="155" t="s">
        <v>132</v>
      </c>
      <c r="D129" s="223" t="s">
        <v>156</v>
      </c>
      <c r="E129" s="215" t="s">
        <v>333</v>
      </c>
      <c r="F129" s="251"/>
      <c r="G129" s="185"/>
      <c r="H129" s="186">
        <v>1</v>
      </c>
      <c r="I129" s="187"/>
      <c r="J129" s="188">
        <v>1</v>
      </c>
      <c r="K129" s="186"/>
      <c r="L129" s="266"/>
      <c r="M129" s="149"/>
      <c r="N129" s="150"/>
      <c r="O129" s="151"/>
      <c r="P129" s="152">
        <v>1</v>
      </c>
      <c r="Q129" s="150"/>
      <c r="R129" s="172"/>
      <c r="S129" s="149"/>
      <c r="T129" s="150"/>
      <c r="U129" s="151"/>
      <c r="V129" s="157"/>
      <c r="W129" s="14"/>
      <c r="X129" s="14"/>
      <c r="Y129" s="14"/>
      <c r="Z129" s="26"/>
      <c r="AA129" s="203"/>
      <c r="AB129" s="37">
        <v>1</v>
      </c>
      <c r="AC129" s="37">
        <v>1</v>
      </c>
      <c r="AD129" s="37"/>
      <c r="AE129" s="37"/>
      <c r="AF129" s="37"/>
      <c r="AG129" s="37">
        <v>1</v>
      </c>
      <c r="AH129" s="37"/>
      <c r="AI129" s="37"/>
      <c r="AJ129" s="37"/>
      <c r="AK129" s="37"/>
      <c r="AL129" s="37"/>
      <c r="AM129" s="37"/>
      <c r="AN129" s="37"/>
      <c r="AO129" s="37"/>
      <c r="AP129" s="37"/>
      <c r="AQ129" s="37"/>
      <c r="AR129" s="37"/>
      <c r="AS129" s="37"/>
      <c r="AT129" s="37"/>
      <c r="AU129" s="37"/>
      <c r="AV129" s="22"/>
    </row>
    <row r="130" spans="1:48" s="10" customFormat="1" ht="225" x14ac:dyDescent="0.25">
      <c r="A130" s="71">
        <v>117</v>
      </c>
      <c r="B130" s="147" t="s">
        <v>118</v>
      </c>
      <c r="C130" s="148" t="s">
        <v>149</v>
      </c>
      <c r="D130" s="223" t="s">
        <v>156</v>
      </c>
      <c r="E130" s="233" t="s">
        <v>334</v>
      </c>
      <c r="F130" s="252"/>
      <c r="G130" s="185"/>
      <c r="H130" s="186">
        <v>1</v>
      </c>
      <c r="I130" s="187"/>
      <c r="J130" s="188">
        <v>1</v>
      </c>
      <c r="K130" s="186"/>
      <c r="L130" s="266"/>
      <c r="M130" s="149">
        <v>1</v>
      </c>
      <c r="N130" s="150"/>
      <c r="O130" s="151"/>
      <c r="P130" s="152">
        <v>1</v>
      </c>
      <c r="Q130" s="150"/>
      <c r="R130" s="172"/>
      <c r="S130" s="149"/>
      <c r="T130" s="150"/>
      <c r="U130" s="151"/>
      <c r="V130" s="157"/>
      <c r="W130" s="14"/>
      <c r="X130" s="14"/>
      <c r="Y130" s="14"/>
      <c r="Z130" s="26"/>
      <c r="AA130" s="203"/>
      <c r="AB130" s="37">
        <v>1</v>
      </c>
      <c r="AC130" s="37"/>
      <c r="AD130" s="37"/>
      <c r="AE130" s="37"/>
      <c r="AF130" s="37"/>
      <c r="AG130" s="37"/>
      <c r="AH130" s="37"/>
      <c r="AI130" s="37"/>
      <c r="AJ130" s="37"/>
      <c r="AK130" s="37"/>
      <c r="AL130" s="37"/>
      <c r="AM130" s="37">
        <v>1</v>
      </c>
      <c r="AN130" s="37"/>
      <c r="AO130" s="37"/>
      <c r="AP130" s="37"/>
      <c r="AQ130" s="37"/>
      <c r="AR130" s="37"/>
      <c r="AS130" s="37"/>
      <c r="AT130" s="37"/>
      <c r="AU130" s="37"/>
      <c r="AV130" s="22"/>
    </row>
    <row r="131" spans="1:48" s="10" customFormat="1" ht="15.75" x14ac:dyDescent="0.25">
      <c r="A131" s="71">
        <v>118</v>
      </c>
      <c r="B131" s="147" t="s">
        <v>119</v>
      </c>
      <c r="C131" s="155" t="s">
        <v>139</v>
      </c>
      <c r="D131" s="231" t="s">
        <v>157</v>
      </c>
      <c r="E131" s="232"/>
      <c r="F131" s="159"/>
      <c r="G131" s="15">
        <v>1</v>
      </c>
      <c r="H131" s="189"/>
      <c r="I131" s="190"/>
      <c r="J131" s="191">
        <v>1</v>
      </c>
      <c r="K131" s="189"/>
      <c r="L131" s="267"/>
      <c r="M131" s="71"/>
      <c r="N131" s="14"/>
      <c r="O131" s="156"/>
      <c r="P131" s="157"/>
      <c r="Q131" s="14"/>
      <c r="R131" s="26"/>
      <c r="S131" s="71"/>
      <c r="T131" s="14"/>
      <c r="U131" s="156"/>
      <c r="V131" s="157"/>
      <c r="W131" s="14"/>
      <c r="X131" s="14"/>
      <c r="Y131" s="14"/>
      <c r="Z131" s="26"/>
      <c r="AA131" s="23"/>
      <c r="AB131" s="37"/>
      <c r="AC131" s="37"/>
      <c r="AD131" s="37"/>
      <c r="AE131" s="37"/>
      <c r="AF131" s="37"/>
      <c r="AG131" s="37"/>
      <c r="AH131" s="37"/>
      <c r="AI131" s="37"/>
      <c r="AJ131" s="37"/>
      <c r="AK131" s="37"/>
      <c r="AL131" s="37"/>
      <c r="AM131" s="37"/>
      <c r="AN131" s="37"/>
      <c r="AO131" s="37"/>
      <c r="AP131" s="37"/>
      <c r="AQ131" s="37"/>
      <c r="AR131" s="37"/>
      <c r="AS131" s="37"/>
      <c r="AT131" s="37"/>
      <c r="AU131" s="37"/>
      <c r="AV131" s="22"/>
    </row>
    <row r="132" spans="1:48" s="10" customFormat="1" ht="105.75" thickBot="1" x14ac:dyDescent="0.3">
      <c r="A132" s="174">
        <v>119</v>
      </c>
      <c r="B132" s="287" t="s">
        <v>120</v>
      </c>
      <c r="C132" s="167" t="s">
        <v>134</v>
      </c>
      <c r="D132" s="242" t="s">
        <v>156</v>
      </c>
      <c r="E132" s="243" t="s">
        <v>335</v>
      </c>
      <c r="F132" s="261"/>
      <c r="G132" s="263"/>
      <c r="H132" s="245">
        <v>1</v>
      </c>
      <c r="I132" s="264"/>
      <c r="J132" s="262">
        <v>1</v>
      </c>
      <c r="K132" s="244"/>
      <c r="L132" s="269"/>
      <c r="M132" s="271"/>
      <c r="N132" s="246"/>
      <c r="O132" s="272">
        <v>1</v>
      </c>
      <c r="P132" s="270">
        <v>1</v>
      </c>
      <c r="Q132" s="246"/>
      <c r="R132" s="274"/>
      <c r="S132" s="174">
        <v>1</v>
      </c>
      <c r="T132" s="17"/>
      <c r="U132" s="169"/>
      <c r="V132" s="168"/>
      <c r="W132" s="17"/>
      <c r="X132" s="17"/>
      <c r="Y132" s="17"/>
      <c r="Z132" s="27"/>
      <c r="AA132" s="206"/>
      <c r="AB132" s="199"/>
      <c r="AC132" s="199"/>
      <c r="AD132" s="199"/>
      <c r="AE132" s="199"/>
      <c r="AF132" s="199">
        <v>1</v>
      </c>
      <c r="AG132" s="199"/>
      <c r="AH132" s="199"/>
      <c r="AI132" s="199"/>
      <c r="AJ132" s="199"/>
      <c r="AK132" s="199"/>
      <c r="AL132" s="199"/>
      <c r="AM132" s="199"/>
      <c r="AN132" s="199"/>
      <c r="AO132" s="199"/>
      <c r="AP132" s="199"/>
      <c r="AQ132" s="199"/>
      <c r="AR132" s="199"/>
      <c r="AS132" s="199"/>
      <c r="AT132" s="199"/>
      <c r="AU132" s="199"/>
      <c r="AV132" s="207"/>
    </row>
    <row r="133" spans="1:48" s="304" customFormat="1" ht="21.75" customHeight="1" thickBot="1" x14ac:dyDescent="0.3">
      <c r="A133" s="305" t="s">
        <v>123</v>
      </c>
      <c r="B133" s="306"/>
      <c r="C133" s="306"/>
      <c r="D133" s="306"/>
      <c r="E133" s="306"/>
      <c r="F133" s="307"/>
      <c r="G133" s="288">
        <f t="shared" ref="G133:L133" si="0">SUM(G14:G132)</f>
        <v>37</v>
      </c>
      <c r="H133" s="289">
        <f t="shared" si="0"/>
        <v>59</v>
      </c>
      <c r="I133" s="290">
        <f t="shared" si="0"/>
        <v>23</v>
      </c>
      <c r="J133" s="288">
        <f t="shared" si="0"/>
        <v>73</v>
      </c>
      <c r="K133" s="289">
        <f t="shared" si="0"/>
        <v>27</v>
      </c>
      <c r="L133" s="290">
        <f t="shared" si="0"/>
        <v>19</v>
      </c>
      <c r="M133" s="291">
        <f t="shared" ref="M133:R133" si="1">SUM(M14:M132)</f>
        <v>11</v>
      </c>
      <c r="N133" s="289">
        <f t="shared" si="1"/>
        <v>13</v>
      </c>
      <c r="O133" s="292">
        <f t="shared" si="1"/>
        <v>43</v>
      </c>
      <c r="P133" s="293">
        <f t="shared" si="1"/>
        <v>26</v>
      </c>
      <c r="Q133" s="289">
        <f t="shared" si="1"/>
        <v>15</v>
      </c>
      <c r="R133" s="294">
        <f t="shared" si="1"/>
        <v>35</v>
      </c>
      <c r="S133" s="291">
        <f>SUM(S14:S132)</f>
        <v>19</v>
      </c>
      <c r="T133" s="289">
        <f t="shared" ref="T133:AV133" si="2">SUM(T14:T132)</f>
        <v>11</v>
      </c>
      <c r="U133" s="295">
        <f t="shared" si="2"/>
        <v>6</v>
      </c>
      <c r="V133" s="296">
        <f>SUM(V14:V132)</f>
        <v>2</v>
      </c>
      <c r="W133" s="297">
        <f>SUM(W14:W132)</f>
        <v>4</v>
      </c>
      <c r="X133" s="297">
        <f>SUM(X14:X132)</f>
        <v>7</v>
      </c>
      <c r="Y133" s="297">
        <f>SUM(Y14:Y132)</f>
        <v>1</v>
      </c>
      <c r="Z133" s="298">
        <f>SUM(Z14:Z132)</f>
        <v>2</v>
      </c>
      <c r="AA133" s="299">
        <f t="shared" si="2"/>
        <v>3</v>
      </c>
      <c r="AB133" s="300">
        <f t="shared" si="2"/>
        <v>62</v>
      </c>
      <c r="AC133" s="300">
        <f t="shared" si="2"/>
        <v>35</v>
      </c>
      <c r="AD133" s="300">
        <f t="shared" si="2"/>
        <v>2</v>
      </c>
      <c r="AE133" s="301">
        <f t="shared" si="2"/>
        <v>1</v>
      </c>
      <c r="AF133" s="301">
        <f t="shared" si="2"/>
        <v>2</v>
      </c>
      <c r="AG133" s="301">
        <f t="shared" si="2"/>
        <v>5</v>
      </c>
      <c r="AH133" s="301">
        <f t="shared" si="2"/>
        <v>15</v>
      </c>
      <c r="AI133" s="301">
        <f t="shared" si="2"/>
        <v>2</v>
      </c>
      <c r="AJ133" s="301">
        <f t="shared" si="2"/>
        <v>2</v>
      </c>
      <c r="AK133" s="301">
        <f t="shared" si="2"/>
        <v>2</v>
      </c>
      <c r="AL133" s="301">
        <f t="shared" si="2"/>
        <v>1</v>
      </c>
      <c r="AM133" s="301">
        <f t="shared" si="2"/>
        <v>11</v>
      </c>
      <c r="AN133" s="301">
        <f t="shared" si="2"/>
        <v>1</v>
      </c>
      <c r="AO133" s="301">
        <f t="shared" si="2"/>
        <v>1</v>
      </c>
      <c r="AP133" s="301">
        <f t="shared" si="2"/>
        <v>7</v>
      </c>
      <c r="AQ133" s="301">
        <f t="shared" si="2"/>
        <v>4</v>
      </c>
      <c r="AR133" s="301">
        <f t="shared" si="2"/>
        <v>0</v>
      </c>
      <c r="AS133" s="301">
        <f t="shared" si="2"/>
        <v>1</v>
      </c>
      <c r="AT133" s="301">
        <f t="shared" si="2"/>
        <v>9</v>
      </c>
      <c r="AU133" s="302">
        <f t="shared" si="2"/>
        <v>2</v>
      </c>
      <c r="AV133" s="303">
        <f t="shared" si="2"/>
        <v>1</v>
      </c>
    </row>
    <row r="134" spans="1:48" x14ac:dyDescent="0.25">
      <c r="A134" s="8"/>
      <c r="B134" s="8"/>
      <c r="C134" s="7"/>
      <c r="D134" s="7"/>
      <c r="E134" s="7"/>
      <c r="F134" s="7"/>
      <c r="G134" s="7"/>
      <c r="H134" s="7"/>
      <c r="I134" s="7"/>
      <c r="J134" s="7"/>
      <c r="K134" s="7"/>
      <c r="L134" s="7"/>
      <c r="M134" s="170"/>
      <c r="N134" s="170"/>
      <c r="O134" s="170"/>
      <c r="P134" s="170"/>
      <c r="Q134" s="170"/>
      <c r="R134" s="170"/>
      <c r="S134" s="171"/>
      <c r="T134" s="171"/>
      <c r="U134" s="171"/>
      <c r="V134" s="171"/>
      <c r="W134" s="171"/>
      <c r="X134" s="171"/>
      <c r="Y134" s="171"/>
      <c r="Z134" s="171"/>
      <c r="AA134" s="171"/>
      <c r="AB134" s="171"/>
      <c r="AC134" s="171"/>
      <c r="AD134" s="171"/>
      <c r="AE134" s="171"/>
      <c r="AF134" s="171"/>
      <c r="AG134" s="171"/>
      <c r="AH134" s="171"/>
      <c r="AI134" s="170"/>
      <c r="AJ134" s="170"/>
      <c r="AK134" s="170"/>
      <c r="AL134" s="170"/>
      <c r="AM134" s="171"/>
      <c r="AN134" s="171"/>
      <c r="AO134" s="171"/>
      <c r="AP134" s="171"/>
      <c r="AQ134" s="171"/>
      <c r="AR134" s="171"/>
      <c r="AS134" s="171"/>
      <c r="AT134" s="171"/>
      <c r="AU134" s="171"/>
      <c r="AV134" s="171"/>
    </row>
    <row r="135" spans="1:48" x14ac:dyDescent="0.25">
      <c r="A135" s="8" t="s">
        <v>151</v>
      </c>
      <c r="B135" s="9" t="s">
        <v>152</v>
      </c>
      <c r="C135" s="7"/>
      <c r="D135" s="7"/>
      <c r="E135" s="7"/>
      <c r="F135" s="7"/>
      <c r="G135" s="7"/>
      <c r="H135" s="7"/>
      <c r="I135" s="7"/>
      <c r="J135" s="7"/>
      <c r="K135" s="7"/>
      <c r="L135" s="7"/>
      <c r="M135" s="170"/>
      <c r="N135" s="170"/>
      <c r="O135" s="170"/>
      <c r="P135" s="170"/>
      <c r="Q135" s="170"/>
      <c r="R135" s="170"/>
      <c r="S135" s="171"/>
      <c r="T135" s="171"/>
      <c r="U135" s="171"/>
      <c r="V135" s="171"/>
      <c r="W135" s="171"/>
      <c r="X135" s="171"/>
      <c r="Y135" s="171"/>
      <c r="Z135" s="171"/>
      <c r="AA135" s="171"/>
      <c r="AB135" s="171"/>
      <c r="AC135" s="171"/>
      <c r="AD135" s="171"/>
      <c r="AE135" s="171"/>
      <c r="AF135" s="171"/>
      <c r="AG135" s="171"/>
      <c r="AH135" s="171"/>
      <c r="AI135" s="170"/>
      <c r="AJ135" s="170"/>
      <c r="AK135" s="170"/>
      <c r="AL135" s="170"/>
      <c r="AM135" s="171"/>
      <c r="AN135" s="171"/>
      <c r="AO135" s="171"/>
      <c r="AP135" s="171"/>
      <c r="AQ135" s="171"/>
      <c r="AR135" s="171"/>
      <c r="AS135" s="171"/>
      <c r="AT135" s="171"/>
      <c r="AU135" s="171"/>
      <c r="AV135" s="171"/>
    </row>
    <row r="136" spans="1:48" ht="15.75" x14ac:dyDescent="0.25">
      <c r="A136" s="1"/>
      <c r="B136" s="1"/>
    </row>
    <row r="138" spans="1:48" ht="15.75" x14ac:dyDescent="0.25">
      <c r="A138" s="1"/>
      <c r="B138" s="1"/>
      <c r="C138" s="1"/>
      <c r="D138" s="1"/>
      <c r="E138" s="1"/>
      <c r="F138" s="1"/>
      <c r="G138" s="1"/>
      <c r="H138" s="1"/>
      <c r="I138" s="1"/>
      <c r="J138" s="1"/>
      <c r="K138" s="1"/>
      <c r="L138" s="1"/>
      <c r="M138" s="35"/>
      <c r="N138" s="35"/>
      <c r="O138" s="35"/>
      <c r="P138" s="35"/>
      <c r="Q138" s="35"/>
      <c r="R138" s="35"/>
    </row>
    <row r="139" spans="1:48" ht="15.75" x14ac:dyDescent="0.25">
      <c r="A139" s="1"/>
      <c r="B139" s="1"/>
      <c r="C139" s="1"/>
      <c r="D139" s="1"/>
      <c r="E139" s="1"/>
      <c r="F139" s="1"/>
      <c r="G139" s="1"/>
      <c r="H139" s="1"/>
      <c r="I139" s="1"/>
      <c r="J139" s="1"/>
      <c r="K139" s="1"/>
      <c r="L139" s="1"/>
      <c r="M139" s="35"/>
      <c r="N139" s="35"/>
      <c r="O139" s="35"/>
      <c r="P139" s="35"/>
      <c r="Q139" s="35"/>
      <c r="R139" s="35"/>
    </row>
    <row r="140" spans="1:48" ht="15.75" x14ac:dyDescent="0.25">
      <c r="A140" s="1"/>
      <c r="B140" s="1"/>
      <c r="C140" s="1"/>
      <c r="D140" s="1"/>
      <c r="E140" s="1"/>
      <c r="F140" s="1"/>
      <c r="G140" s="1"/>
      <c r="H140" s="1"/>
      <c r="I140" s="1"/>
      <c r="J140" s="1"/>
      <c r="K140" s="1"/>
      <c r="L140" s="1"/>
      <c r="M140" s="35"/>
      <c r="N140" s="35"/>
      <c r="O140" s="35"/>
      <c r="P140" s="35"/>
      <c r="Q140" s="35"/>
      <c r="R140" s="35"/>
    </row>
    <row r="141" spans="1:48" ht="15.75" x14ac:dyDescent="0.25">
      <c r="A141" s="1"/>
      <c r="B141" s="1"/>
      <c r="C141" s="1"/>
      <c r="D141" s="1"/>
      <c r="E141" s="1"/>
      <c r="F141" s="1"/>
      <c r="G141" s="1"/>
      <c r="H141" s="1"/>
      <c r="I141" s="1"/>
      <c r="J141" s="1"/>
      <c r="K141" s="1"/>
      <c r="L141" s="1"/>
      <c r="M141" s="35"/>
      <c r="N141" s="35"/>
      <c r="O141" s="35"/>
      <c r="P141" s="35"/>
      <c r="Q141" s="35"/>
      <c r="R141" s="35"/>
    </row>
    <row r="142" spans="1:48" ht="15.75" x14ac:dyDescent="0.25">
      <c r="A142" s="1"/>
      <c r="B142" s="1"/>
      <c r="C142" s="1"/>
      <c r="D142" s="1"/>
      <c r="E142" s="1"/>
      <c r="F142" s="1"/>
      <c r="G142" s="1"/>
      <c r="H142" s="1"/>
      <c r="I142" s="1"/>
      <c r="J142" s="1"/>
      <c r="K142" s="1"/>
      <c r="L142" s="1"/>
      <c r="M142" s="35"/>
      <c r="N142" s="35"/>
      <c r="O142" s="35"/>
      <c r="P142" s="35"/>
      <c r="Q142" s="35"/>
      <c r="R142" s="35"/>
    </row>
    <row r="143" spans="1:48" ht="15.75" x14ac:dyDescent="0.25">
      <c r="A143" s="1"/>
      <c r="B143" s="1"/>
      <c r="C143" s="1"/>
      <c r="D143" s="1"/>
      <c r="E143" s="1"/>
      <c r="F143" s="1"/>
      <c r="G143" s="1"/>
      <c r="H143" s="1"/>
      <c r="I143" s="1"/>
      <c r="J143" s="1"/>
      <c r="K143" s="1"/>
      <c r="L143" s="1"/>
      <c r="M143" s="35"/>
      <c r="N143" s="35"/>
      <c r="O143" s="35"/>
      <c r="P143" s="35"/>
      <c r="Q143" s="35"/>
      <c r="R143" s="35"/>
    </row>
  </sheetData>
  <autoFilter ref="A13:AV133"/>
  <mergeCells count="55">
    <mergeCell ref="A2:F2"/>
    <mergeCell ref="AA11:AV11"/>
    <mergeCell ref="S12:S13"/>
    <mergeCell ref="AS12:AS13"/>
    <mergeCell ref="AA12:AA13"/>
    <mergeCell ref="AB12:AB13"/>
    <mergeCell ref="AC12:AC13"/>
    <mergeCell ref="AD12:AD13"/>
    <mergeCell ref="V11:Z11"/>
    <mergeCell ref="G11:I11"/>
    <mergeCell ref="J11:L11"/>
    <mergeCell ref="G12:G13"/>
    <mergeCell ref="H12:H13"/>
    <mergeCell ref="I12:I13"/>
    <mergeCell ref="AK12:AK13"/>
    <mergeCell ref="AL12:AL13"/>
    <mergeCell ref="AH12:AH13"/>
    <mergeCell ref="V12:V13"/>
    <mergeCell ref="W12:W13"/>
    <mergeCell ref="X12:X13"/>
    <mergeCell ref="Y12:Y13"/>
    <mergeCell ref="AE12:AE13"/>
    <mergeCell ref="AF12:AF13"/>
    <mergeCell ref="AG12:AG13"/>
    <mergeCell ref="B11:B13"/>
    <mergeCell ref="D11:D13"/>
    <mergeCell ref="C11:C13"/>
    <mergeCell ref="M11:O11"/>
    <mergeCell ref="M12:N12"/>
    <mergeCell ref="E11:E13"/>
    <mergeCell ref="O12:O13"/>
    <mergeCell ref="AV12:AV13"/>
    <mergeCell ref="AM12:AM13"/>
    <mergeCell ref="AN12:AN13"/>
    <mergeCell ref="AO12:AO13"/>
    <mergeCell ref="AP12:AP13"/>
    <mergeCell ref="AQ12:AQ13"/>
    <mergeCell ref="AR12:AR13"/>
    <mergeCell ref="AT12:AT13"/>
    <mergeCell ref="A133:F133"/>
    <mergeCell ref="AU12:AU13"/>
    <mergeCell ref="A11:A13"/>
    <mergeCell ref="L12:L13"/>
    <mergeCell ref="Z12:Z13"/>
    <mergeCell ref="P12:Q12"/>
    <mergeCell ref="AI12:AI13"/>
    <mergeCell ref="AJ12:AJ13"/>
    <mergeCell ref="P11:R11"/>
    <mergeCell ref="T12:T13"/>
    <mergeCell ref="R12:R13"/>
    <mergeCell ref="F11:F13"/>
    <mergeCell ref="S11:U11"/>
    <mergeCell ref="U12:U13"/>
    <mergeCell ref="J12:J13"/>
    <mergeCell ref="K12:K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workbookViewId="0">
      <selection sqref="A1:H1"/>
    </sheetView>
  </sheetViews>
  <sheetFormatPr defaultRowHeight="15" x14ac:dyDescent="0.25"/>
  <cols>
    <col min="1" max="1" width="7.85546875" customWidth="1"/>
    <col min="2" max="2" width="19.5703125" customWidth="1"/>
    <col min="3" max="3" width="12.85546875" customWidth="1"/>
    <col min="4" max="8" width="12.7109375" customWidth="1"/>
  </cols>
  <sheetData>
    <row r="1" spans="1:11" ht="36" customHeight="1" x14ac:dyDescent="0.25">
      <c r="A1" s="373" t="s">
        <v>243</v>
      </c>
      <c r="B1" s="374"/>
      <c r="C1" s="374"/>
      <c r="D1" s="374"/>
      <c r="E1" s="374"/>
      <c r="F1" s="374"/>
      <c r="G1" s="374"/>
      <c r="H1" s="374"/>
      <c r="I1" s="4"/>
      <c r="J1" s="4"/>
      <c r="K1" s="4"/>
    </row>
    <row r="2" spans="1:11" s="3" customFormat="1" ht="36" customHeight="1" x14ac:dyDescent="0.25">
      <c r="A2" s="375" t="s">
        <v>244</v>
      </c>
      <c r="B2" s="375"/>
      <c r="C2" s="375"/>
      <c r="D2" s="375"/>
      <c r="E2" s="375"/>
      <c r="F2" s="375"/>
      <c r="G2" s="375"/>
      <c r="H2" s="375"/>
      <c r="I2" s="4"/>
      <c r="J2" s="4"/>
      <c r="K2" s="4"/>
    </row>
    <row r="3" spans="1:11" ht="15.75" thickBot="1" x14ac:dyDescent="0.3"/>
    <row r="4" spans="1:11" s="2" customFormat="1" ht="79.5" thickBot="1" x14ac:dyDescent="0.3">
      <c r="A4" s="54" t="s">
        <v>121</v>
      </c>
      <c r="B4" s="55" t="s">
        <v>122</v>
      </c>
      <c r="C4" s="55" t="s">
        <v>245</v>
      </c>
      <c r="D4" s="55" t="s">
        <v>246</v>
      </c>
      <c r="E4" s="55" t="s">
        <v>225</v>
      </c>
      <c r="F4" s="55" t="s">
        <v>226</v>
      </c>
      <c r="G4" s="55" t="s">
        <v>125</v>
      </c>
      <c r="H4" s="56" t="s">
        <v>126</v>
      </c>
    </row>
    <row r="5" spans="1:11" ht="15.75" x14ac:dyDescent="0.25">
      <c r="A5" s="16">
        <v>1</v>
      </c>
      <c r="B5" s="49" t="s">
        <v>2</v>
      </c>
      <c r="C5" s="50">
        <v>3470</v>
      </c>
      <c r="D5" s="51">
        <v>9</v>
      </c>
      <c r="E5" s="52">
        <f>C5/D5</f>
        <v>385.55555555555554</v>
      </c>
      <c r="F5" s="53">
        <v>9</v>
      </c>
      <c r="G5" s="29">
        <v>9</v>
      </c>
      <c r="H5" s="30">
        <v>0</v>
      </c>
    </row>
    <row r="6" spans="1:11" ht="15.75" x14ac:dyDescent="0.25">
      <c r="A6" s="15">
        <v>2</v>
      </c>
      <c r="B6" s="40" t="s">
        <v>3</v>
      </c>
      <c r="C6" s="42">
        <v>8571</v>
      </c>
      <c r="D6" s="43">
        <v>15</v>
      </c>
      <c r="E6" s="44">
        <f t="shared" ref="E6:E69" si="0">C6/D6</f>
        <v>571.4</v>
      </c>
      <c r="F6" s="18">
        <v>15</v>
      </c>
      <c r="G6" s="20">
        <v>15</v>
      </c>
      <c r="H6" s="22">
        <v>0</v>
      </c>
    </row>
    <row r="7" spans="1:11" ht="15.75" x14ac:dyDescent="0.25">
      <c r="A7" s="15">
        <v>3</v>
      </c>
      <c r="B7" s="40" t="s">
        <v>4</v>
      </c>
      <c r="C7" s="42">
        <v>8726</v>
      </c>
      <c r="D7" s="43">
        <v>15</v>
      </c>
      <c r="E7" s="44">
        <f t="shared" si="0"/>
        <v>581.73333333333335</v>
      </c>
      <c r="F7" s="18">
        <v>15</v>
      </c>
      <c r="G7" s="20">
        <v>15</v>
      </c>
      <c r="H7" s="22">
        <v>0</v>
      </c>
    </row>
    <row r="8" spans="1:11" ht="15.75" x14ac:dyDescent="0.25">
      <c r="A8" s="15">
        <v>4</v>
      </c>
      <c r="B8" s="40" t="s">
        <v>5</v>
      </c>
      <c r="C8" s="42">
        <v>2649</v>
      </c>
      <c r="D8" s="43">
        <v>9</v>
      </c>
      <c r="E8" s="44">
        <f t="shared" si="0"/>
        <v>294.33333333333331</v>
      </c>
      <c r="F8" s="18">
        <v>9</v>
      </c>
      <c r="G8" s="20">
        <v>9</v>
      </c>
      <c r="H8" s="22">
        <v>0</v>
      </c>
    </row>
    <row r="9" spans="1:11" ht="15.75" x14ac:dyDescent="0.25">
      <c r="A9" s="15">
        <v>5</v>
      </c>
      <c r="B9" s="40" t="s">
        <v>6</v>
      </c>
      <c r="C9" s="42">
        <v>4973</v>
      </c>
      <c r="D9" s="43">
        <v>15</v>
      </c>
      <c r="E9" s="44">
        <f t="shared" si="0"/>
        <v>331.53333333333336</v>
      </c>
      <c r="F9" s="18">
        <v>15</v>
      </c>
      <c r="G9" s="20">
        <v>15</v>
      </c>
      <c r="H9" s="22">
        <v>0</v>
      </c>
    </row>
    <row r="10" spans="1:11" ht="15.75" x14ac:dyDescent="0.25">
      <c r="A10" s="15">
        <v>6</v>
      </c>
      <c r="B10" s="40" t="s">
        <v>7</v>
      </c>
      <c r="C10" s="42">
        <v>1392</v>
      </c>
      <c r="D10" s="43">
        <v>9</v>
      </c>
      <c r="E10" s="44">
        <f t="shared" si="0"/>
        <v>154.66666666666666</v>
      </c>
      <c r="F10" s="18">
        <v>9</v>
      </c>
      <c r="G10" s="20">
        <v>9</v>
      </c>
      <c r="H10" s="22">
        <v>0</v>
      </c>
    </row>
    <row r="11" spans="1:11" ht="15.75" x14ac:dyDescent="0.25">
      <c r="A11" s="15">
        <v>7</v>
      </c>
      <c r="B11" s="40" t="s">
        <v>8</v>
      </c>
      <c r="C11" s="42">
        <v>16015</v>
      </c>
      <c r="D11" s="43">
        <v>15</v>
      </c>
      <c r="E11" s="44">
        <f t="shared" si="0"/>
        <v>1067.6666666666667</v>
      </c>
      <c r="F11" s="45">
        <v>16</v>
      </c>
      <c r="G11" s="33">
        <v>14</v>
      </c>
      <c r="H11" s="34">
        <v>2</v>
      </c>
    </row>
    <row r="12" spans="1:11" ht="15.75" x14ac:dyDescent="0.25">
      <c r="A12" s="15">
        <v>8</v>
      </c>
      <c r="B12" s="40" t="s">
        <v>9</v>
      </c>
      <c r="C12" s="42">
        <v>5476</v>
      </c>
      <c r="D12" s="43">
        <v>15</v>
      </c>
      <c r="E12" s="44">
        <f t="shared" si="0"/>
        <v>365.06666666666666</v>
      </c>
      <c r="F12" s="45">
        <v>16</v>
      </c>
      <c r="G12" s="33">
        <v>14</v>
      </c>
      <c r="H12" s="34">
        <v>2</v>
      </c>
    </row>
    <row r="13" spans="1:11" ht="15.75" x14ac:dyDescent="0.25">
      <c r="A13" s="15">
        <v>9</v>
      </c>
      <c r="B13" s="40" t="s">
        <v>10</v>
      </c>
      <c r="C13" s="42">
        <v>3555</v>
      </c>
      <c r="D13" s="43">
        <v>9</v>
      </c>
      <c r="E13" s="44">
        <f t="shared" si="0"/>
        <v>395</v>
      </c>
      <c r="F13" s="45">
        <v>10</v>
      </c>
      <c r="G13" s="33">
        <v>8</v>
      </c>
      <c r="H13" s="34">
        <v>2</v>
      </c>
    </row>
    <row r="14" spans="1:11" ht="15.75" x14ac:dyDescent="0.25">
      <c r="A14" s="15">
        <v>10</v>
      </c>
      <c r="B14" s="40" t="s">
        <v>11</v>
      </c>
      <c r="C14" s="42">
        <v>6980</v>
      </c>
      <c r="D14" s="43">
        <v>15</v>
      </c>
      <c r="E14" s="44">
        <f t="shared" si="0"/>
        <v>465.33333333333331</v>
      </c>
      <c r="F14" s="18">
        <v>15</v>
      </c>
      <c r="G14" s="20">
        <v>15</v>
      </c>
      <c r="H14" s="22">
        <v>0</v>
      </c>
    </row>
    <row r="15" spans="1:11" ht="15.75" x14ac:dyDescent="0.25">
      <c r="A15" s="15">
        <v>11</v>
      </c>
      <c r="B15" s="40" t="s">
        <v>12</v>
      </c>
      <c r="C15" s="42">
        <v>11913</v>
      </c>
      <c r="D15" s="43">
        <v>15</v>
      </c>
      <c r="E15" s="44">
        <f t="shared" si="0"/>
        <v>794.2</v>
      </c>
      <c r="F15" s="18">
        <v>16</v>
      </c>
      <c r="G15" s="20">
        <v>14</v>
      </c>
      <c r="H15" s="22">
        <v>2</v>
      </c>
    </row>
    <row r="16" spans="1:11" ht="15.75" x14ac:dyDescent="0.25">
      <c r="A16" s="15">
        <v>12</v>
      </c>
      <c r="B16" s="40" t="s">
        <v>13</v>
      </c>
      <c r="C16" s="42">
        <v>11528</v>
      </c>
      <c r="D16" s="43">
        <v>15</v>
      </c>
      <c r="E16" s="44">
        <f t="shared" si="0"/>
        <v>768.5333333333333</v>
      </c>
      <c r="F16" s="18">
        <v>15</v>
      </c>
      <c r="G16" s="20">
        <v>15</v>
      </c>
      <c r="H16" s="22">
        <v>0</v>
      </c>
    </row>
    <row r="17" spans="1:8" ht="15.75" x14ac:dyDescent="0.25">
      <c r="A17" s="15">
        <v>13</v>
      </c>
      <c r="B17" s="40" t="s">
        <v>14</v>
      </c>
      <c r="C17" s="42">
        <v>5773</v>
      </c>
      <c r="D17" s="43">
        <v>15</v>
      </c>
      <c r="E17" s="44">
        <f t="shared" si="0"/>
        <v>384.86666666666667</v>
      </c>
      <c r="F17" s="18">
        <v>15</v>
      </c>
      <c r="G17" s="20">
        <v>15</v>
      </c>
      <c r="H17" s="22">
        <v>0</v>
      </c>
    </row>
    <row r="18" spans="1:8" ht="15.75" x14ac:dyDescent="0.25">
      <c r="A18" s="15">
        <v>14</v>
      </c>
      <c r="B18" s="40" t="s">
        <v>15</v>
      </c>
      <c r="C18" s="42">
        <v>1061</v>
      </c>
      <c r="D18" s="43">
        <v>9</v>
      </c>
      <c r="E18" s="44">
        <f t="shared" si="0"/>
        <v>117.88888888888889</v>
      </c>
      <c r="F18" s="18">
        <v>9</v>
      </c>
      <c r="G18" s="20">
        <v>9</v>
      </c>
      <c r="H18" s="22">
        <v>0</v>
      </c>
    </row>
    <row r="19" spans="1:8" ht="15.75" x14ac:dyDescent="0.25">
      <c r="A19" s="15">
        <v>15</v>
      </c>
      <c r="B19" s="40" t="s">
        <v>16</v>
      </c>
      <c r="C19" s="42">
        <v>12936</v>
      </c>
      <c r="D19" s="43">
        <v>15</v>
      </c>
      <c r="E19" s="44">
        <f t="shared" si="0"/>
        <v>862.4</v>
      </c>
      <c r="F19" s="18">
        <v>15</v>
      </c>
      <c r="G19" s="20">
        <v>15</v>
      </c>
      <c r="H19" s="22">
        <v>0</v>
      </c>
    </row>
    <row r="20" spans="1:8" ht="15.75" x14ac:dyDescent="0.25">
      <c r="A20" s="15">
        <v>16</v>
      </c>
      <c r="B20" s="40" t="s">
        <v>17</v>
      </c>
      <c r="C20" s="42">
        <v>24263</v>
      </c>
      <c r="D20" s="43">
        <v>17</v>
      </c>
      <c r="E20" s="44">
        <f t="shared" si="0"/>
        <v>1427.2352941176471</v>
      </c>
      <c r="F20" s="45">
        <v>17</v>
      </c>
      <c r="G20" s="33">
        <v>15</v>
      </c>
      <c r="H20" s="22">
        <v>2</v>
      </c>
    </row>
    <row r="21" spans="1:8" ht="15.75" x14ac:dyDescent="0.25">
      <c r="A21" s="15">
        <v>17</v>
      </c>
      <c r="B21" s="40" t="s">
        <v>18</v>
      </c>
      <c r="C21" s="42">
        <v>3113</v>
      </c>
      <c r="D21" s="43">
        <v>9</v>
      </c>
      <c r="E21" s="44">
        <f t="shared" si="0"/>
        <v>345.88888888888891</v>
      </c>
      <c r="F21" s="18">
        <v>9</v>
      </c>
      <c r="G21" s="20">
        <v>9</v>
      </c>
      <c r="H21" s="22">
        <v>0</v>
      </c>
    </row>
    <row r="22" spans="1:8" ht="15.75" x14ac:dyDescent="0.25">
      <c r="A22" s="15">
        <v>18</v>
      </c>
      <c r="B22" s="40" t="s">
        <v>19</v>
      </c>
      <c r="C22" s="42">
        <v>6264</v>
      </c>
      <c r="D22" s="43">
        <v>15</v>
      </c>
      <c r="E22" s="44">
        <f t="shared" si="0"/>
        <v>417.6</v>
      </c>
      <c r="F22" s="18">
        <v>15</v>
      </c>
      <c r="G22" s="20">
        <v>15</v>
      </c>
      <c r="H22" s="22">
        <v>0</v>
      </c>
    </row>
    <row r="23" spans="1:8" ht="15.75" x14ac:dyDescent="0.25">
      <c r="A23" s="15">
        <v>19</v>
      </c>
      <c r="B23" s="40" t="s">
        <v>20</v>
      </c>
      <c r="C23" s="42">
        <v>7631</v>
      </c>
      <c r="D23" s="43">
        <v>15</v>
      </c>
      <c r="E23" s="44">
        <f t="shared" si="0"/>
        <v>508.73333333333335</v>
      </c>
      <c r="F23" s="18">
        <v>15</v>
      </c>
      <c r="G23" s="20">
        <v>15</v>
      </c>
      <c r="H23" s="22">
        <v>0</v>
      </c>
    </row>
    <row r="24" spans="1:8" ht="15.75" x14ac:dyDescent="0.25">
      <c r="A24" s="15">
        <v>20</v>
      </c>
      <c r="B24" s="40" t="s">
        <v>21</v>
      </c>
      <c r="C24" s="42">
        <v>9359</v>
      </c>
      <c r="D24" s="43">
        <v>15</v>
      </c>
      <c r="E24" s="44">
        <f t="shared" si="0"/>
        <v>623.93333333333328</v>
      </c>
      <c r="F24" s="18">
        <v>15</v>
      </c>
      <c r="G24" s="20">
        <v>15</v>
      </c>
      <c r="H24" s="22">
        <v>0</v>
      </c>
    </row>
    <row r="25" spans="1:8" ht="15.75" x14ac:dyDescent="0.25">
      <c r="A25" s="15">
        <v>21</v>
      </c>
      <c r="B25" s="40" t="s">
        <v>22</v>
      </c>
      <c r="C25" s="42">
        <v>2515</v>
      </c>
      <c r="D25" s="43">
        <v>9</v>
      </c>
      <c r="E25" s="44">
        <f t="shared" si="0"/>
        <v>279.44444444444446</v>
      </c>
      <c r="F25" s="18">
        <v>9</v>
      </c>
      <c r="G25" s="20">
        <v>9</v>
      </c>
      <c r="H25" s="22">
        <v>0</v>
      </c>
    </row>
    <row r="26" spans="1:8" ht="15.75" x14ac:dyDescent="0.25">
      <c r="A26" s="15">
        <v>22</v>
      </c>
      <c r="B26" s="40" t="s">
        <v>23</v>
      </c>
      <c r="C26" s="42">
        <v>18297</v>
      </c>
      <c r="D26" s="43">
        <v>15</v>
      </c>
      <c r="E26" s="44">
        <f t="shared" si="0"/>
        <v>1219.8</v>
      </c>
      <c r="F26" s="45">
        <v>17</v>
      </c>
      <c r="G26" s="33">
        <v>15</v>
      </c>
      <c r="H26" s="34">
        <v>2</v>
      </c>
    </row>
    <row r="27" spans="1:8" ht="15.75" x14ac:dyDescent="0.25">
      <c r="A27" s="15">
        <v>23</v>
      </c>
      <c r="B27" s="40" t="s">
        <v>24</v>
      </c>
      <c r="C27" s="42">
        <v>2667</v>
      </c>
      <c r="D27" s="43">
        <v>9</v>
      </c>
      <c r="E27" s="44">
        <f t="shared" si="0"/>
        <v>296.33333333333331</v>
      </c>
      <c r="F27" s="18">
        <v>9</v>
      </c>
      <c r="G27" s="20">
        <v>8</v>
      </c>
      <c r="H27" s="22">
        <v>1</v>
      </c>
    </row>
    <row r="28" spans="1:8" ht="15.75" x14ac:dyDescent="0.25">
      <c r="A28" s="15">
        <v>24</v>
      </c>
      <c r="B28" s="40" t="s">
        <v>25</v>
      </c>
      <c r="C28" s="42">
        <v>7361</v>
      </c>
      <c r="D28" s="43">
        <v>15</v>
      </c>
      <c r="E28" s="44">
        <f t="shared" si="0"/>
        <v>490.73333333333335</v>
      </c>
      <c r="F28" s="18">
        <v>15</v>
      </c>
      <c r="G28" s="20">
        <v>15</v>
      </c>
      <c r="H28" s="22">
        <v>0</v>
      </c>
    </row>
    <row r="29" spans="1:8" ht="15.75" x14ac:dyDescent="0.25">
      <c r="A29" s="15">
        <v>25</v>
      </c>
      <c r="B29" s="40" t="s">
        <v>26</v>
      </c>
      <c r="C29" s="42">
        <v>91913</v>
      </c>
      <c r="D29" s="43">
        <v>15</v>
      </c>
      <c r="E29" s="44">
        <f t="shared" si="0"/>
        <v>6127.5333333333338</v>
      </c>
      <c r="F29" s="18">
        <v>15</v>
      </c>
      <c r="G29" s="20">
        <v>13</v>
      </c>
      <c r="H29" s="22">
        <v>2</v>
      </c>
    </row>
    <row r="30" spans="1:8" ht="15.75" x14ac:dyDescent="0.25">
      <c r="A30" s="15">
        <v>26</v>
      </c>
      <c r="B30" s="40" t="s">
        <v>27</v>
      </c>
      <c r="C30" s="42">
        <v>22632</v>
      </c>
      <c r="D30" s="43">
        <v>17</v>
      </c>
      <c r="E30" s="44">
        <f t="shared" si="0"/>
        <v>1331.2941176470588</v>
      </c>
      <c r="F30" s="18">
        <v>20</v>
      </c>
      <c r="G30" s="20">
        <v>14</v>
      </c>
      <c r="H30" s="22">
        <v>6</v>
      </c>
    </row>
    <row r="31" spans="1:8" ht="15.75" x14ac:dyDescent="0.25">
      <c r="A31" s="15">
        <v>27</v>
      </c>
      <c r="B31" s="40" t="s">
        <v>28</v>
      </c>
      <c r="C31" s="42">
        <v>21047</v>
      </c>
      <c r="D31" s="43">
        <v>17</v>
      </c>
      <c r="E31" s="44">
        <f t="shared" si="0"/>
        <v>1238.0588235294117</v>
      </c>
      <c r="F31" s="18">
        <v>17</v>
      </c>
      <c r="G31" s="20">
        <v>17</v>
      </c>
      <c r="H31" s="22">
        <v>0</v>
      </c>
    </row>
    <row r="32" spans="1:8" ht="15.75" x14ac:dyDescent="0.25">
      <c r="A32" s="15">
        <v>28</v>
      </c>
      <c r="B32" s="40" t="s">
        <v>29</v>
      </c>
      <c r="C32" s="42">
        <v>3959</v>
      </c>
      <c r="D32" s="45">
        <v>9</v>
      </c>
      <c r="E32" s="44">
        <f t="shared" si="0"/>
        <v>439.88888888888891</v>
      </c>
      <c r="F32" s="18">
        <v>9</v>
      </c>
      <c r="G32" s="20">
        <v>9</v>
      </c>
      <c r="H32" s="22">
        <v>0</v>
      </c>
    </row>
    <row r="33" spans="1:8" ht="15.75" x14ac:dyDescent="0.25">
      <c r="A33" s="15">
        <v>29</v>
      </c>
      <c r="B33" s="40" t="s">
        <v>30</v>
      </c>
      <c r="C33" s="42">
        <v>2848</v>
      </c>
      <c r="D33" s="43">
        <v>9</v>
      </c>
      <c r="E33" s="44">
        <f t="shared" si="0"/>
        <v>316.44444444444446</v>
      </c>
      <c r="F33" s="18">
        <v>9</v>
      </c>
      <c r="G33" s="20">
        <v>9</v>
      </c>
      <c r="H33" s="22">
        <v>0</v>
      </c>
    </row>
    <row r="34" spans="1:8" ht="15.75" x14ac:dyDescent="0.25">
      <c r="A34" s="15">
        <v>30</v>
      </c>
      <c r="B34" s="40" t="s">
        <v>31</v>
      </c>
      <c r="C34" s="42">
        <v>7394</v>
      </c>
      <c r="D34" s="43">
        <v>15</v>
      </c>
      <c r="E34" s="44">
        <f t="shared" si="0"/>
        <v>492.93333333333334</v>
      </c>
      <c r="F34" s="18">
        <v>15</v>
      </c>
      <c r="G34" s="20">
        <v>15</v>
      </c>
      <c r="H34" s="22">
        <v>0</v>
      </c>
    </row>
    <row r="35" spans="1:8" ht="15.75" x14ac:dyDescent="0.25">
      <c r="A35" s="15">
        <v>31</v>
      </c>
      <c r="B35" s="40" t="s">
        <v>32</v>
      </c>
      <c r="C35" s="42">
        <v>2973</v>
      </c>
      <c r="D35" s="43">
        <v>9</v>
      </c>
      <c r="E35" s="44">
        <f t="shared" si="0"/>
        <v>330.33333333333331</v>
      </c>
      <c r="F35" s="18">
        <v>9</v>
      </c>
      <c r="G35" s="20">
        <v>9</v>
      </c>
      <c r="H35" s="22">
        <v>0</v>
      </c>
    </row>
    <row r="36" spans="1:8" ht="15.75" x14ac:dyDescent="0.25">
      <c r="A36" s="15">
        <v>32</v>
      </c>
      <c r="B36" s="40" t="s">
        <v>33</v>
      </c>
      <c r="C36" s="42">
        <v>9135</v>
      </c>
      <c r="D36" s="43">
        <v>15</v>
      </c>
      <c r="E36" s="44">
        <f t="shared" si="0"/>
        <v>609</v>
      </c>
      <c r="F36" s="18">
        <v>15</v>
      </c>
      <c r="G36" s="20">
        <v>15</v>
      </c>
      <c r="H36" s="22">
        <v>0</v>
      </c>
    </row>
    <row r="37" spans="1:8" ht="15.75" x14ac:dyDescent="0.25">
      <c r="A37" s="15">
        <v>33</v>
      </c>
      <c r="B37" s="40" t="s">
        <v>34</v>
      </c>
      <c r="C37" s="42">
        <v>9075</v>
      </c>
      <c r="D37" s="43">
        <v>15</v>
      </c>
      <c r="E37" s="44">
        <f t="shared" si="0"/>
        <v>605</v>
      </c>
      <c r="F37" s="18">
        <v>15</v>
      </c>
      <c r="G37" s="20">
        <v>15</v>
      </c>
      <c r="H37" s="22">
        <v>0</v>
      </c>
    </row>
    <row r="38" spans="1:8" ht="15.75" x14ac:dyDescent="0.25">
      <c r="A38" s="15">
        <v>34</v>
      </c>
      <c r="B38" s="40" t="s">
        <v>35</v>
      </c>
      <c r="C38" s="42">
        <v>21541</v>
      </c>
      <c r="D38" s="43">
        <v>17</v>
      </c>
      <c r="E38" s="44">
        <f t="shared" si="0"/>
        <v>1267.1176470588234</v>
      </c>
      <c r="F38" s="18">
        <v>17</v>
      </c>
      <c r="G38" s="20">
        <v>17</v>
      </c>
      <c r="H38" s="22">
        <v>0</v>
      </c>
    </row>
    <row r="39" spans="1:8" ht="15.75" x14ac:dyDescent="0.25">
      <c r="A39" s="15">
        <v>35</v>
      </c>
      <c r="B39" s="40" t="s">
        <v>36</v>
      </c>
      <c r="C39" s="42">
        <v>8993</v>
      </c>
      <c r="D39" s="43">
        <v>15</v>
      </c>
      <c r="E39" s="44">
        <f t="shared" si="0"/>
        <v>599.5333333333333</v>
      </c>
      <c r="F39" s="18">
        <v>16</v>
      </c>
      <c r="G39" s="20">
        <v>14</v>
      </c>
      <c r="H39" s="22">
        <v>2</v>
      </c>
    </row>
    <row r="40" spans="1:8" ht="15.75" x14ac:dyDescent="0.25">
      <c r="A40" s="15">
        <v>36</v>
      </c>
      <c r="B40" s="40" t="s">
        <v>37</v>
      </c>
      <c r="C40" s="42">
        <v>10090</v>
      </c>
      <c r="D40" s="43">
        <v>15</v>
      </c>
      <c r="E40" s="44">
        <f t="shared" si="0"/>
        <v>672.66666666666663</v>
      </c>
      <c r="F40" s="18">
        <v>15</v>
      </c>
      <c r="G40" s="20">
        <v>15</v>
      </c>
      <c r="H40" s="22">
        <v>0</v>
      </c>
    </row>
    <row r="41" spans="1:8" ht="15.75" x14ac:dyDescent="0.25">
      <c r="A41" s="15">
        <v>37</v>
      </c>
      <c r="B41" s="40" t="s">
        <v>38</v>
      </c>
      <c r="C41" s="42">
        <v>7274</v>
      </c>
      <c r="D41" s="43">
        <v>15</v>
      </c>
      <c r="E41" s="44">
        <f t="shared" si="0"/>
        <v>484.93333333333334</v>
      </c>
      <c r="F41" s="18">
        <v>15</v>
      </c>
      <c r="G41" s="20">
        <v>15</v>
      </c>
      <c r="H41" s="22">
        <v>0</v>
      </c>
    </row>
    <row r="42" spans="1:8" ht="15.75" x14ac:dyDescent="0.25">
      <c r="A42" s="15">
        <v>38</v>
      </c>
      <c r="B42" s="40" t="s">
        <v>39</v>
      </c>
      <c r="C42" s="42">
        <v>8216</v>
      </c>
      <c r="D42" s="43">
        <v>15</v>
      </c>
      <c r="E42" s="44">
        <f t="shared" si="0"/>
        <v>547.73333333333335</v>
      </c>
      <c r="F42" s="18">
        <v>15</v>
      </c>
      <c r="G42" s="20">
        <v>15</v>
      </c>
      <c r="H42" s="22">
        <v>0</v>
      </c>
    </row>
    <row r="43" spans="1:8" ht="15.75" x14ac:dyDescent="0.25">
      <c r="A43" s="15">
        <v>39</v>
      </c>
      <c r="B43" s="40" t="s">
        <v>40</v>
      </c>
      <c r="C43" s="42">
        <v>5620</v>
      </c>
      <c r="D43" s="43">
        <v>15</v>
      </c>
      <c r="E43" s="44">
        <f t="shared" si="0"/>
        <v>374.66666666666669</v>
      </c>
      <c r="F43" s="18">
        <v>16</v>
      </c>
      <c r="G43" s="20">
        <v>14</v>
      </c>
      <c r="H43" s="22">
        <v>2</v>
      </c>
    </row>
    <row r="44" spans="1:8" ht="15.75" x14ac:dyDescent="0.25">
      <c r="A44" s="15">
        <v>40</v>
      </c>
      <c r="B44" s="40" t="s">
        <v>41</v>
      </c>
      <c r="C44" s="42">
        <v>2224</v>
      </c>
      <c r="D44" s="46">
        <v>9</v>
      </c>
      <c r="E44" s="44">
        <f t="shared" si="0"/>
        <v>247.11111111111111</v>
      </c>
      <c r="F44" s="18">
        <v>10</v>
      </c>
      <c r="G44" s="20">
        <v>8</v>
      </c>
      <c r="H44" s="22">
        <v>2</v>
      </c>
    </row>
    <row r="45" spans="1:8" ht="15.75" x14ac:dyDescent="0.25">
      <c r="A45" s="15">
        <v>41</v>
      </c>
      <c r="B45" s="40" t="s">
        <v>42</v>
      </c>
      <c r="C45" s="42">
        <v>2344</v>
      </c>
      <c r="D45" s="43">
        <v>9</v>
      </c>
      <c r="E45" s="44">
        <f t="shared" si="0"/>
        <v>260.44444444444446</v>
      </c>
      <c r="F45" s="18">
        <v>9</v>
      </c>
      <c r="G45" s="20">
        <v>9</v>
      </c>
      <c r="H45" s="22">
        <v>0</v>
      </c>
    </row>
    <row r="46" spans="1:8" ht="15.75" x14ac:dyDescent="0.25">
      <c r="A46" s="15">
        <v>42</v>
      </c>
      <c r="B46" s="40" t="s">
        <v>43</v>
      </c>
      <c r="C46" s="42">
        <v>60804</v>
      </c>
      <c r="D46" s="43">
        <v>15</v>
      </c>
      <c r="E46" s="44">
        <f t="shared" si="0"/>
        <v>4053.6</v>
      </c>
      <c r="F46" s="18">
        <v>15</v>
      </c>
      <c r="G46" s="20">
        <v>15</v>
      </c>
      <c r="H46" s="22">
        <v>0</v>
      </c>
    </row>
    <row r="47" spans="1:8" ht="15.75" x14ac:dyDescent="0.25">
      <c r="A47" s="15">
        <v>43</v>
      </c>
      <c r="B47" s="40" t="s">
        <v>44</v>
      </c>
      <c r="C47" s="42">
        <v>23706</v>
      </c>
      <c r="D47" s="45">
        <v>17</v>
      </c>
      <c r="E47" s="44">
        <f t="shared" si="0"/>
        <v>1394.4705882352941</v>
      </c>
      <c r="F47" s="18">
        <v>18</v>
      </c>
      <c r="G47" s="20">
        <v>16</v>
      </c>
      <c r="H47" s="22">
        <v>2</v>
      </c>
    </row>
    <row r="48" spans="1:8" ht="15.75" x14ac:dyDescent="0.25">
      <c r="A48" s="15">
        <v>44</v>
      </c>
      <c r="B48" s="40" t="s">
        <v>45</v>
      </c>
      <c r="C48" s="42">
        <v>23500</v>
      </c>
      <c r="D48" s="43">
        <v>13</v>
      </c>
      <c r="E48" s="44">
        <f t="shared" si="0"/>
        <v>1807.6923076923076</v>
      </c>
      <c r="F48" s="45">
        <v>13</v>
      </c>
      <c r="G48" s="33">
        <v>12</v>
      </c>
      <c r="H48" s="34">
        <v>1</v>
      </c>
    </row>
    <row r="49" spans="1:8" ht="15.75" x14ac:dyDescent="0.25">
      <c r="A49" s="15">
        <v>45</v>
      </c>
      <c r="B49" s="40" t="s">
        <v>46</v>
      </c>
      <c r="C49" s="42">
        <v>4594</v>
      </c>
      <c r="D49" s="43">
        <v>9</v>
      </c>
      <c r="E49" s="44">
        <f t="shared" si="0"/>
        <v>510.44444444444446</v>
      </c>
      <c r="F49" s="18">
        <v>9</v>
      </c>
      <c r="G49" s="20">
        <v>8</v>
      </c>
      <c r="H49" s="22">
        <v>1</v>
      </c>
    </row>
    <row r="50" spans="1:8" ht="15.75" x14ac:dyDescent="0.25">
      <c r="A50" s="57">
        <v>46</v>
      </c>
      <c r="B50" s="41" t="s">
        <v>47</v>
      </c>
      <c r="C50" s="42">
        <v>57145</v>
      </c>
      <c r="D50" s="47">
        <v>15</v>
      </c>
      <c r="E50" s="44">
        <f t="shared" si="0"/>
        <v>3809.6666666666665</v>
      </c>
      <c r="F50" s="48">
        <v>16</v>
      </c>
      <c r="G50" s="31">
        <v>14</v>
      </c>
      <c r="H50" s="32">
        <v>2</v>
      </c>
    </row>
    <row r="51" spans="1:8" ht="15.75" x14ac:dyDescent="0.25">
      <c r="A51" s="15">
        <v>47</v>
      </c>
      <c r="B51" s="40" t="s">
        <v>48</v>
      </c>
      <c r="C51" s="42">
        <v>8265</v>
      </c>
      <c r="D51" s="43">
        <v>15</v>
      </c>
      <c r="E51" s="44">
        <f t="shared" si="0"/>
        <v>551</v>
      </c>
      <c r="F51" s="18">
        <v>15</v>
      </c>
      <c r="G51" s="20">
        <v>15</v>
      </c>
      <c r="H51" s="22">
        <v>0</v>
      </c>
    </row>
    <row r="52" spans="1:8" ht="15.75" x14ac:dyDescent="0.25">
      <c r="A52" s="15">
        <v>48</v>
      </c>
      <c r="B52" s="40" t="s">
        <v>49</v>
      </c>
      <c r="C52" s="42">
        <v>5652</v>
      </c>
      <c r="D52" s="43">
        <v>15</v>
      </c>
      <c r="E52" s="44">
        <f t="shared" si="0"/>
        <v>376.8</v>
      </c>
      <c r="F52" s="18">
        <v>15</v>
      </c>
      <c r="G52" s="20">
        <v>15</v>
      </c>
      <c r="H52" s="22">
        <v>0</v>
      </c>
    </row>
    <row r="53" spans="1:8" ht="15.75" x14ac:dyDescent="0.25">
      <c r="A53" s="15">
        <v>49</v>
      </c>
      <c r="B53" s="40" t="s">
        <v>50</v>
      </c>
      <c r="C53" s="42">
        <v>6215</v>
      </c>
      <c r="D53" s="43">
        <v>15</v>
      </c>
      <c r="E53" s="44">
        <f t="shared" si="0"/>
        <v>414.33333333333331</v>
      </c>
      <c r="F53" s="18">
        <v>15</v>
      </c>
      <c r="G53" s="20">
        <v>15</v>
      </c>
      <c r="H53" s="22">
        <v>0</v>
      </c>
    </row>
    <row r="54" spans="1:8" ht="15.75" x14ac:dyDescent="0.25">
      <c r="A54" s="15">
        <v>50</v>
      </c>
      <c r="B54" s="40" t="s">
        <v>51</v>
      </c>
      <c r="C54" s="42">
        <v>5383</v>
      </c>
      <c r="D54" s="46">
        <v>15</v>
      </c>
      <c r="E54" s="44">
        <f t="shared" si="0"/>
        <v>358.86666666666667</v>
      </c>
      <c r="F54" s="18">
        <v>15</v>
      </c>
      <c r="G54" s="20">
        <v>15</v>
      </c>
      <c r="H54" s="22">
        <v>0</v>
      </c>
    </row>
    <row r="55" spans="1:8" ht="15.75" x14ac:dyDescent="0.25">
      <c r="A55" s="15">
        <v>51</v>
      </c>
      <c r="B55" s="40" t="s">
        <v>52</v>
      </c>
      <c r="C55" s="42">
        <v>15951</v>
      </c>
      <c r="D55" s="43">
        <v>15</v>
      </c>
      <c r="E55" s="44">
        <f t="shared" si="0"/>
        <v>1063.4000000000001</v>
      </c>
      <c r="F55" s="18">
        <v>15</v>
      </c>
      <c r="G55" s="20">
        <v>15</v>
      </c>
      <c r="H55" s="22">
        <v>0</v>
      </c>
    </row>
    <row r="56" spans="1:8" ht="15.75" x14ac:dyDescent="0.25">
      <c r="A56" s="15">
        <v>52</v>
      </c>
      <c r="B56" s="40" t="s">
        <v>53</v>
      </c>
      <c r="C56" s="42">
        <v>5158</v>
      </c>
      <c r="D56" s="43">
        <v>15</v>
      </c>
      <c r="E56" s="44">
        <f t="shared" si="0"/>
        <v>343.86666666666667</v>
      </c>
      <c r="F56" s="18">
        <v>18</v>
      </c>
      <c r="G56" s="20">
        <v>14</v>
      </c>
      <c r="H56" s="22">
        <v>4</v>
      </c>
    </row>
    <row r="57" spans="1:8" ht="15.75" x14ac:dyDescent="0.25">
      <c r="A57" s="15">
        <v>53</v>
      </c>
      <c r="B57" s="40" t="s">
        <v>54</v>
      </c>
      <c r="C57" s="42">
        <v>5941</v>
      </c>
      <c r="D57" s="43">
        <v>15</v>
      </c>
      <c r="E57" s="44">
        <f t="shared" si="0"/>
        <v>396.06666666666666</v>
      </c>
      <c r="F57" s="18">
        <v>15</v>
      </c>
      <c r="G57" s="20">
        <v>15</v>
      </c>
      <c r="H57" s="22">
        <v>0</v>
      </c>
    </row>
    <row r="58" spans="1:8" ht="15.75" x14ac:dyDescent="0.25">
      <c r="A58" s="15">
        <v>54</v>
      </c>
      <c r="B58" s="40" t="s">
        <v>55</v>
      </c>
      <c r="C58" s="42">
        <v>23814</v>
      </c>
      <c r="D58" s="43">
        <v>17</v>
      </c>
      <c r="E58" s="44">
        <f t="shared" si="0"/>
        <v>1400.8235294117646</v>
      </c>
      <c r="F58" s="45">
        <v>17</v>
      </c>
      <c r="G58" s="33">
        <v>15</v>
      </c>
      <c r="H58" s="34">
        <v>2</v>
      </c>
    </row>
    <row r="59" spans="1:8" ht="15.75" x14ac:dyDescent="0.25">
      <c r="A59" s="15">
        <v>55</v>
      </c>
      <c r="B59" s="40" t="s">
        <v>56</v>
      </c>
      <c r="C59" s="42">
        <v>5734</v>
      </c>
      <c r="D59" s="43">
        <v>15</v>
      </c>
      <c r="E59" s="44">
        <f t="shared" si="0"/>
        <v>382.26666666666665</v>
      </c>
      <c r="F59" s="18">
        <v>17</v>
      </c>
      <c r="G59" s="20">
        <v>13</v>
      </c>
      <c r="H59" s="22">
        <v>4</v>
      </c>
    </row>
    <row r="60" spans="1:8" ht="15.75" x14ac:dyDescent="0.25">
      <c r="A60" s="15">
        <v>56</v>
      </c>
      <c r="B60" s="40" t="s">
        <v>57</v>
      </c>
      <c r="C60" s="42">
        <v>24477</v>
      </c>
      <c r="D60" s="43">
        <v>17</v>
      </c>
      <c r="E60" s="44">
        <f t="shared" si="0"/>
        <v>1439.8235294117646</v>
      </c>
      <c r="F60" s="18">
        <v>19</v>
      </c>
      <c r="G60" s="20">
        <v>15</v>
      </c>
      <c r="H60" s="22">
        <v>4</v>
      </c>
    </row>
    <row r="61" spans="1:8" ht="15.75" x14ac:dyDescent="0.25">
      <c r="A61" s="15">
        <v>57</v>
      </c>
      <c r="B61" s="40" t="s">
        <v>58</v>
      </c>
      <c r="C61" s="42">
        <v>10330</v>
      </c>
      <c r="D61" s="43">
        <v>15</v>
      </c>
      <c r="E61" s="44">
        <f t="shared" si="0"/>
        <v>688.66666666666663</v>
      </c>
      <c r="F61" s="18">
        <v>15</v>
      </c>
      <c r="G61" s="20">
        <v>15</v>
      </c>
      <c r="H61" s="22">
        <v>0</v>
      </c>
    </row>
    <row r="62" spans="1:8" ht="15.75" x14ac:dyDescent="0.25">
      <c r="A62" s="57">
        <v>58</v>
      </c>
      <c r="B62" s="41" t="s">
        <v>59</v>
      </c>
      <c r="C62" s="42">
        <v>76618</v>
      </c>
      <c r="D62" s="47">
        <v>15</v>
      </c>
      <c r="E62" s="44">
        <f t="shared" si="0"/>
        <v>5107.8666666666668</v>
      </c>
      <c r="F62" s="48">
        <v>16</v>
      </c>
      <c r="G62" s="31">
        <v>15</v>
      </c>
      <c r="H62" s="32">
        <v>1</v>
      </c>
    </row>
    <row r="63" spans="1:8" ht="15.75" x14ac:dyDescent="0.25">
      <c r="A63" s="15">
        <v>59</v>
      </c>
      <c r="B63" s="40" t="s">
        <v>60</v>
      </c>
      <c r="C63" s="42">
        <v>17437</v>
      </c>
      <c r="D63" s="43">
        <v>15</v>
      </c>
      <c r="E63" s="44">
        <f t="shared" si="0"/>
        <v>1162.4666666666667</v>
      </c>
      <c r="F63" s="18">
        <v>16</v>
      </c>
      <c r="G63" s="20">
        <v>14</v>
      </c>
      <c r="H63" s="22">
        <v>2</v>
      </c>
    </row>
    <row r="64" spans="1:8" ht="15.75" x14ac:dyDescent="0.25">
      <c r="A64" s="15">
        <v>60</v>
      </c>
      <c r="B64" s="40" t="s">
        <v>61</v>
      </c>
      <c r="C64" s="42">
        <v>3496</v>
      </c>
      <c r="D64" s="43">
        <v>9</v>
      </c>
      <c r="E64" s="44">
        <f t="shared" si="0"/>
        <v>388.44444444444446</v>
      </c>
      <c r="F64" s="18">
        <v>9</v>
      </c>
      <c r="G64" s="20">
        <v>9</v>
      </c>
      <c r="H64" s="22">
        <v>0</v>
      </c>
    </row>
    <row r="65" spans="1:8" ht="15.75" x14ac:dyDescent="0.25">
      <c r="A65" s="58">
        <v>61</v>
      </c>
      <c r="B65" s="40" t="s">
        <v>62</v>
      </c>
      <c r="C65" s="42">
        <v>11961</v>
      </c>
      <c r="D65" s="43">
        <v>15</v>
      </c>
      <c r="E65" s="44">
        <f t="shared" si="0"/>
        <v>797.4</v>
      </c>
      <c r="F65" s="18">
        <v>15</v>
      </c>
      <c r="G65" s="20">
        <v>15</v>
      </c>
      <c r="H65" s="22">
        <v>0</v>
      </c>
    </row>
    <row r="66" spans="1:8" ht="15.75" x14ac:dyDescent="0.25">
      <c r="A66" s="15">
        <v>62</v>
      </c>
      <c r="B66" s="40" t="s">
        <v>63</v>
      </c>
      <c r="C66" s="42">
        <v>2399</v>
      </c>
      <c r="D66" s="43">
        <v>9</v>
      </c>
      <c r="E66" s="44">
        <f t="shared" si="0"/>
        <v>266.55555555555554</v>
      </c>
      <c r="F66" s="18">
        <v>10</v>
      </c>
      <c r="G66" s="20">
        <v>8</v>
      </c>
      <c r="H66" s="22">
        <v>2</v>
      </c>
    </row>
    <row r="67" spans="1:8" ht="15.75" x14ac:dyDescent="0.25">
      <c r="A67" s="15">
        <v>63</v>
      </c>
      <c r="B67" s="40" t="s">
        <v>64</v>
      </c>
      <c r="C67" s="42">
        <v>13105</v>
      </c>
      <c r="D67" s="43">
        <v>15</v>
      </c>
      <c r="E67" s="44">
        <f t="shared" si="0"/>
        <v>873.66666666666663</v>
      </c>
      <c r="F67" s="18">
        <v>15</v>
      </c>
      <c r="G67" s="20">
        <v>15</v>
      </c>
      <c r="H67" s="22">
        <v>0</v>
      </c>
    </row>
    <row r="68" spans="1:8" ht="15.75" x14ac:dyDescent="0.25">
      <c r="A68" s="15">
        <v>64</v>
      </c>
      <c r="B68" s="40" t="s">
        <v>65</v>
      </c>
      <c r="C68" s="42">
        <v>24019</v>
      </c>
      <c r="D68" s="43">
        <v>17</v>
      </c>
      <c r="E68" s="44">
        <f t="shared" si="0"/>
        <v>1412.8823529411766</v>
      </c>
      <c r="F68" s="18">
        <v>17</v>
      </c>
      <c r="G68" s="20">
        <v>17</v>
      </c>
      <c r="H68" s="22">
        <v>0</v>
      </c>
    </row>
    <row r="69" spans="1:8" ht="15.75" x14ac:dyDescent="0.25">
      <c r="A69" s="15">
        <v>65</v>
      </c>
      <c r="B69" s="40" t="s">
        <v>66</v>
      </c>
      <c r="C69" s="42">
        <v>3194</v>
      </c>
      <c r="D69" s="43">
        <v>9</v>
      </c>
      <c r="E69" s="44">
        <f t="shared" si="0"/>
        <v>354.88888888888891</v>
      </c>
      <c r="F69" s="18">
        <v>9</v>
      </c>
      <c r="G69" s="20">
        <v>9</v>
      </c>
      <c r="H69" s="22">
        <v>0</v>
      </c>
    </row>
    <row r="70" spans="1:8" ht="15.75" x14ac:dyDescent="0.25">
      <c r="A70" s="15">
        <v>66</v>
      </c>
      <c r="B70" s="40" t="s">
        <v>67</v>
      </c>
      <c r="C70" s="42">
        <v>3542</v>
      </c>
      <c r="D70" s="43">
        <v>9</v>
      </c>
      <c r="E70" s="44">
        <f t="shared" ref="E70:E123" si="1">C70/D70</f>
        <v>393.55555555555554</v>
      </c>
      <c r="F70" s="18">
        <v>9</v>
      </c>
      <c r="G70" s="20">
        <v>9</v>
      </c>
      <c r="H70" s="22">
        <v>0</v>
      </c>
    </row>
    <row r="71" spans="1:8" ht="15.75" x14ac:dyDescent="0.25">
      <c r="A71" s="15">
        <v>67</v>
      </c>
      <c r="B71" s="40" t="s">
        <v>68</v>
      </c>
      <c r="C71" s="42">
        <v>22072</v>
      </c>
      <c r="D71" s="43">
        <v>17</v>
      </c>
      <c r="E71" s="44">
        <f t="shared" si="1"/>
        <v>1298.3529411764705</v>
      </c>
      <c r="F71" s="18">
        <v>17</v>
      </c>
      <c r="G71" s="20">
        <v>17</v>
      </c>
      <c r="H71" s="22">
        <v>0</v>
      </c>
    </row>
    <row r="72" spans="1:8" ht="15.75" x14ac:dyDescent="0.25">
      <c r="A72" s="15">
        <v>68</v>
      </c>
      <c r="B72" s="40" t="s">
        <v>69</v>
      </c>
      <c r="C72" s="42">
        <v>1575</v>
      </c>
      <c r="D72" s="43">
        <v>9</v>
      </c>
      <c r="E72" s="44">
        <f t="shared" si="1"/>
        <v>175</v>
      </c>
      <c r="F72" s="18">
        <v>9</v>
      </c>
      <c r="G72" s="20">
        <v>9</v>
      </c>
      <c r="H72" s="22">
        <v>0</v>
      </c>
    </row>
    <row r="73" spans="1:8" ht="15.75" x14ac:dyDescent="0.25">
      <c r="A73" s="15">
        <v>69</v>
      </c>
      <c r="B73" s="40" t="s">
        <v>70</v>
      </c>
      <c r="C73" s="42">
        <v>1837</v>
      </c>
      <c r="D73" s="43">
        <v>9</v>
      </c>
      <c r="E73" s="44">
        <f t="shared" si="1"/>
        <v>204.11111111111111</v>
      </c>
      <c r="F73" s="18">
        <v>9</v>
      </c>
      <c r="G73" s="20">
        <v>9</v>
      </c>
      <c r="H73" s="22">
        <v>0</v>
      </c>
    </row>
    <row r="74" spans="1:8" ht="15.75" x14ac:dyDescent="0.25">
      <c r="A74" s="15">
        <v>70</v>
      </c>
      <c r="B74" s="40" t="s">
        <v>71</v>
      </c>
      <c r="C74" s="42">
        <v>3544</v>
      </c>
      <c r="D74" s="43">
        <v>9</v>
      </c>
      <c r="E74" s="44">
        <f t="shared" si="1"/>
        <v>393.77777777777777</v>
      </c>
      <c r="F74" s="18">
        <v>9</v>
      </c>
      <c r="G74" s="20">
        <v>9</v>
      </c>
      <c r="H74" s="22">
        <v>0</v>
      </c>
    </row>
    <row r="75" spans="1:8" ht="15.75" x14ac:dyDescent="0.25">
      <c r="A75" s="15">
        <v>71</v>
      </c>
      <c r="B75" s="40" t="s">
        <v>72</v>
      </c>
      <c r="C75" s="42">
        <v>3321</v>
      </c>
      <c r="D75" s="43">
        <v>9</v>
      </c>
      <c r="E75" s="44">
        <f t="shared" si="1"/>
        <v>369</v>
      </c>
      <c r="F75" s="18">
        <v>8</v>
      </c>
      <c r="G75" s="20">
        <v>8</v>
      </c>
      <c r="H75" s="22">
        <v>0</v>
      </c>
    </row>
    <row r="76" spans="1:8" ht="15.75" x14ac:dyDescent="0.25">
      <c r="A76" s="15">
        <v>72</v>
      </c>
      <c r="B76" s="40" t="s">
        <v>73</v>
      </c>
      <c r="C76" s="42">
        <v>35251</v>
      </c>
      <c r="D76" s="43">
        <v>17</v>
      </c>
      <c r="E76" s="44">
        <f t="shared" si="1"/>
        <v>2073.5882352941176</v>
      </c>
      <c r="F76" s="18">
        <v>17</v>
      </c>
      <c r="G76" s="20">
        <v>17</v>
      </c>
      <c r="H76" s="22">
        <v>0</v>
      </c>
    </row>
    <row r="77" spans="1:8" ht="15.75" x14ac:dyDescent="0.25">
      <c r="A77" s="15">
        <v>73</v>
      </c>
      <c r="B77" s="40" t="s">
        <v>74</v>
      </c>
      <c r="C77" s="42">
        <v>20265</v>
      </c>
      <c r="D77" s="18">
        <v>17</v>
      </c>
      <c r="E77" s="44">
        <f t="shared" si="1"/>
        <v>1192.0588235294117</v>
      </c>
      <c r="F77" s="18">
        <v>17</v>
      </c>
      <c r="G77" s="20">
        <v>17</v>
      </c>
      <c r="H77" s="22">
        <v>0</v>
      </c>
    </row>
    <row r="78" spans="1:8" ht="15.75" x14ac:dyDescent="0.25">
      <c r="A78" s="15">
        <v>74</v>
      </c>
      <c r="B78" s="40" t="s">
        <v>75</v>
      </c>
      <c r="C78" s="42">
        <v>10705</v>
      </c>
      <c r="D78" s="18">
        <v>15</v>
      </c>
      <c r="E78" s="44">
        <f t="shared" si="1"/>
        <v>713.66666666666663</v>
      </c>
      <c r="F78" s="18">
        <v>15</v>
      </c>
      <c r="G78" s="20">
        <v>15</v>
      </c>
      <c r="H78" s="22">
        <v>0</v>
      </c>
    </row>
    <row r="79" spans="1:8" ht="15.75" x14ac:dyDescent="0.25">
      <c r="A79" s="15">
        <v>75</v>
      </c>
      <c r="B79" s="40" t="s">
        <v>76</v>
      </c>
      <c r="C79" s="42">
        <v>3910</v>
      </c>
      <c r="D79" s="18">
        <v>9</v>
      </c>
      <c r="E79" s="44">
        <f t="shared" si="1"/>
        <v>434.44444444444446</v>
      </c>
      <c r="F79" s="18">
        <v>9</v>
      </c>
      <c r="G79" s="20">
        <v>9</v>
      </c>
      <c r="H79" s="22">
        <v>0</v>
      </c>
    </row>
    <row r="80" spans="1:8" ht="15.75" x14ac:dyDescent="0.25">
      <c r="A80" s="15">
        <v>76</v>
      </c>
      <c r="B80" s="40" t="s">
        <v>77</v>
      </c>
      <c r="C80" s="42">
        <v>2764</v>
      </c>
      <c r="D80" s="18">
        <v>9</v>
      </c>
      <c r="E80" s="44">
        <f t="shared" si="1"/>
        <v>307.11111111111109</v>
      </c>
      <c r="F80" s="18">
        <v>9</v>
      </c>
      <c r="G80" s="20">
        <v>9</v>
      </c>
      <c r="H80" s="22">
        <v>0</v>
      </c>
    </row>
    <row r="81" spans="1:8" ht="15.75" x14ac:dyDescent="0.25">
      <c r="A81" s="15">
        <v>77</v>
      </c>
      <c r="B81" s="40" t="s">
        <v>78</v>
      </c>
      <c r="C81" s="42">
        <v>5253</v>
      </c>
      <c r="D81" s="18">
        <v>15</v>
      </c>
      <c r="E81" s="44">
        <f t="shared" si="1"/>
        <v>350.2</v>
      </c>
      <c r="F81" s="18">
        <v>15</v>
      </c>
      <c r="G81" s="20">
        <v>15</v>
      </c>
      <c r="H81" s="22">
        <v>0</v>
      </c>
    </row>
    <row r="82" spans="1:8" ht="15.75" x14ac:dyDescent="0.25">
      <c r="A82" s="15">
        <v>78</v>
      </c>
      <c r="B82" s="40" t="s">
        <v>79</v>
      </c>
      <c r="C82" s="42">
        <v>9856</v>
      </c>
      <c r="D82" s="18">
        <v>15</v>
      </c>
      <c r="E82" s="44">
        <f t="shared" si="1"/>
        <v>657.06666666666672</v>
      </c>
      <c r="F82" s="18">
        <v>15</v>
      </c>
      <c r="G82" s="20">
        <v>15</v>
      </c>
      <c r="H82" s="22">
        <v>0</v>
      </c>
    </row>
    <row r="83" spans="1:8" ht="15.75" x14ac:dyDescent="0.25">
      <c r="A83" s="15">
        <v>79</v>
      </c>
      <c r="B83" s="40" t="s">
        <v>80</v>
      </c>
      <c r="C83" s="42">
        <v>5444</v>
      </c>
      <c r="D83" s="18">
        <v>15</v>
      </c>
      <c r="E83" s="44">
        <f t="shared" si="1"/>
        <v>362.93333333333334</v>
      </c>
      <c r="F83" s="18">
        <v>15</v>
      </c>
      <c r="G83" s="20">
        <v>15</v>
      </c>
      <c r="H83" s="22">
        <v>0</v>
      </c>
    </row>
    <row r="84" spans="1:8" ht="15.75" x14ac:dyDescent="0.25">
      <c r="A84" s="15">
        <v>80</v>
      </c>
      <c r="B84" s="40" t="s">
        <v>81</v>
      </c>
      <c r="C84" s="42">
        <v>8325</v>
      </c>
      <c r="D84" s="18">
        <v>15</v>
      </c>
      <c r="E84" s="44">
        <f t="shared" si="1"/>
        <v>555</v>
      </c>
      <c r="F84" s="18">
        <v>15</v>
      </c>
      <c r="G84" s="20">
        <v>15</v>
      </c>
      <c r="H84" s="22">
        <v>0</v>
      </c>
    </row>
    <row r="85" spans="1:8" ht="15.75" x14ac:dyDescent="0.25">
      <c r="A85" s="15">
        <v>81</v>
      </c>
      <c r="B85" s="40" t="s">
        <v>82</v>
      </c>
      <c r="C85" s="42">
        <v>3196</v>
      </c>
      <c r="D85" s="43">
        <v>9</v>
      </c>
      <c r="E85" s="44">
        <f t="shared" si="1"/>
        <v>355.11111111111109</v>
      </c>
      <c r="F85" s="18">
        <v>10</v>
      </c>
      <c r="G85" s="20">
        <v>8</v>
      </c>
      <c r="H85" s="22">
        <v>2</v>
      </c>
    </row>
    <row r="86" spans="1:8" ht="15.75" x14ac:dyDescent="0.25">
      <c r="A86" s="15">
        <v>82</v>
      </c>
      <c r="B86" s="40" t="s">
        <v>83</v>
      </c>
      <c r="C86" s="42">
        <v>30386</v>
      </c>
      <c r="D86" s="43">
        <v>13</v>
      </c>
      <c r="E86" s="44">
        <f t="shared" si="1"/>
        <v>2337.3846153846152</v>
      </c>
      <c r="F86" s="18">
        <v>15</v>
      </c>
      <c r="G86" s="20">
        <v>11</v>
      </c>
      <c r="H86" s="22">
        <v>4</v>
      </c>
    </row>
    <row r="87" spans="1:8" ht="15.75" x14ac:dyDescent="0.25">
      <c r="A87" s="15">
        <v>83</v>
      </c>
      <c r="B87" s="40" t="s">
        <v>84</v>
      </c>
      <c r="C87" s="42">
        <v>26811</v>
      </c>
      <c r="D87" s="43">
        <v>17</v>
      </c>
      <c r="E87" s="44">
        <f t="shared" si="1"/>
        <v>1577.1176470588234</v>
      </c>
      <c r="F87" s="18">
        <v>17</v>
      </c>
      <c r="G87" s="20">
        <v>16</v>
      </c>
      <c r="H87" s="22">
        <v>1</v>
      </c>
    </row>
    <row r="88" spans="1:8" ht="15.75" x14ac:dyDescent="0.25">
      <c r="A88" s="15">
        <v>84</v>
      </c>
      <c r="B88" s="40" t="s">
        <v>85</v>
      </c>
      <c r="C88" s="42">
        <v>5050</v>
      </c>
      <c r="D88" s="43">
        <v>15</v>
      </c>
      <c r="E88" s="44">
        <f t="shared" si="1"/>
        <v>336.66666666666669</v>
      </c>
      <c r="F88" s="18">
        <v>15</v>
      </c>
      <c r="G88" s="20">
        <v>15</v>
      </c>
      <c r="H88" s="22">
        <v>0</v>
      </c>
    </row>
    <row r="89" spans="1:8" ht="15.75" x14ac:dyDescent="0.25">
      <c r="A89" s="15">
        <v>85</v>
      </c>
      <c r="B89" s="40" t="s">
        <v>86</v>
      </c>
      <c r="C89" s="42">
        <v>696986</v>
      </c>
      <c r="D89" s="43">
        <v>60</v>
      </c>
      <c r="E89" s="44">
        <f t="shared" si="1"/>
        <v>11616.433333333332</v>
      </c>
      <c r="F89" s="18">
        <v>60</v>
      </c>
      <c r="G89" s="20">
        <v>60</v>
      </c>
      <c r="H89" s="22">
        <v>0</v>
      </c>
    </row>
    <row r="90" spans="1:8" ht="15.75" x14ac:dyDescent="0.25">
      <c r="A90" s="15">
        <v>86</v>
      </c>
      <c r="B90" s="40" t="s">
        <v>87</v>
      </c>
      <c r="C90" s="42">
        <v>3743</v>
      </c>
      <c r="D90" s="43">
        <v>9</v>
      </c>
      <c r="E90" s="44">
        <f t="shared" si="1"/>
        <v>415.88888888888891</v>
      </c>
      <c r="F90" s="18">
        <v>9</v>
      </c>
      <c r="G90" s="20">
        <v>9</v>
      </c>
      <c r="H90" s="22">
        <v>0</v>
      </c>
    </row>
    <row r="91" spans="1:8" ht="15.75" x14ac:dyDescent="0.25">
      <c r="A91" s="15">
        <v>87</v>
      </c>
      <c r="B91" s="40" t="s">
        <v>88</v>
      </c>
      <c r="C91" s="42">
        <v>7460</v>
      </c>
      <c r="D91" s="43">
        <v>15</v>
      </c>
      <c r="E91" s="44">
        <f t="shared" si="1"/>
        <v>497.33333333333331</v>
      </c>
      <c r="F91" s="18">
        <v>15</v>
      </c>
      <c r="G91" s="20">
        <v>15</v>
      </c>
      <c r="H91" s="22">
        <v>0</v>
      </c>
    </row>
    <row r="92" spans="1:8" ht="15.75" x14ac:dyDescent="0.25">
      <c r="A92" s="15">
        <v>88</v>
      </c>
      <c r="B92" s="40" t="s">
        <v>89</v>
      </c>
      <c r="C92" s="42">
        <v>1624</v>
      </c>
      <c r="D92" s="43">
        <v>9</v>
      </c>
      <c r="E92" s="44">
        <f t="shared" si="1"/>
        <v>180.44444444444446</v>
      </c>
      <c r="F92" s="18">
        <v>9</v>
      </c>
      <c r="G92" s="20">
        <v>9</v>
      </c>
      <c r="H92" s="22">
        <v>0</v>
      </c>
    </row>
    <row r="93" spans="1:8" ht="15.75" x14ac:dyDescent="0.25">
      <c r="A93" s="15">
        <v>89</v>
      </c>
      <c r="B93" s="40" t="s">
        <v>90</v>
      </c>
      <c r="C93" s="42">
        <v>2193</v>
      </c>
      <c r="D93" s="43">
        <v>9</v>
      </c>
      <c r="E93" s="44">
        <f t="shared" si="1"/>
        <v>243.66666666666666</v>
      </c>
      <c r="F93" s="18">
        <v>10</v>
      </c>
      <c r="G93" s="20">
        <v>8</v>
      </c>
      <c r="H93" s="22">
        <v>2</v>
      </c>
    </row>
    <row r="94" spans="1:8" ht="15.75" x14ac:dyDescent="0.25">
      <c r="A94" s="15">
        <v>90</v>
      </c>
      <c r="B94" s="40" t="s">
        <v>91</v>
      </c>
      <c r="C94" s="42">
        <v>3691</v>
      </c>
      <c r="D94" s="43">
        <v>9</v>
      </c>
      <c r="E94" s="44">
        <f t="shared" si="1"/>
        <v>410.11111111111109</v>
      </c>
      <c r="F94" s="18">
        <v>9</v>
      </c>
      <c r="G94" s="20">
        <v>9</v>
      </c>
      <c r="H94" s="22">
        <v>0</v>
      </c>
    </row>
    <row r="95" spans="1:8" ht="15.75" x14ac:dyDescent="0.25">
      <c r="A95" s="15">
        <v>91</v>
      </c>
      <c r="B95" s="40" t="s">
        <v>92</v>
      </c>
      <c r="C95" s="42">
        <v>5145</v>
      </c>
      <c r="D95" s="43">
        <v>15</v>
      </c>
      <c r="E95" s="44">
        <f t="shared" si="1"/>
        <v>343</v>
      </c>
      <c r="F95" s="18">
        <v>15</v>
      </c>
      <c r="G95" s="20">
        <v>15</v>
      </c>
      <c r="H95" s="22">
        <v>0</v>
      </c>
    </row>
    <row r="96" spans="1:8" ht="15.75" x14ac:dyDescent="0.25">
      <c r="A96" s="15">
        <v>92</v>
      </c>
      <c r="B96" s="40" t="s">
        <v>93</v>
      </c>
      <c r="C96" s="42">
        <v>7801</v>
      </c>
      <c r="D96" s="43">
        <v>15</v>
      </c>
      <c r="E96" s="44">
        <f t="shared" si="1"/>
        <v>520.06666666666672</v>
      </c>
      <c r="F96" s="18">
        <v>16</v>
      </c>
      <c r="G96" s="20">
        <v>14</v>
      </c>
      <c r="H96" s="22">
        <v>2</v>
      </c>
    </row>
    <row r="97" spans="1:8" ht="15.75" x14ac:dyDescent="0.25">
      <c r="A97" s="15">
        <v>93</v>
      </c>
      <c r="B97" s="40" t="s">
        <v>94</v>
      </c>
      <c r="C97" s="42">
        <v>3647</v>
      </c>
      <c r="D97" s="43">
        <v>9</v>
      </c>
      <c r="E97" s="44">
        <f t="shared" si="1"/>
        <v>405.22222222222223</v>
      </c>
      <c r="F97" s="18">
        <v>9</v>
      </c>
      <c r="G97" s="20">
        <v>9</v>
      </c>
      <c r="H97" s="22">
        <v>0</v>
      </c>
    </row>
    <row r="98" spans="1:8" ht="15.75" x14ac:dyDescent="0.25">
      <c r="A98" s="15">
        <v>94</v>
      </c>
      <c r="B98" s="40" t="s">
        <v>95</v>
      </c>
      <c r="C98" s="42">
        <v>23886</v>
      </c>
      <c r="D98" s="43">
        <v>17</v>
      </c>
      <c r="E98" s="44">
        <f t="shared" si="1"/>
        <v>1405.0588235294117</v>
      </c>
      <c r="F98" s="18">
        <v>20</v>
      </c>
      <c r="G98" s="20">
        <v>15</v>
      </c>
      <c r="H98" s="22">
        <v>5</v>
      </c>
    </row>
    <row r="99" spans="1:8" ht="15.75" x14ac:dyDescent="0.25">
      <c r="A99" s="15">
        <v>95</v>
      </c>
      <c r="B99" s="40" t="s">
        <v>96</v>
      </c>
      <c r="C99" s="42">
        <v>24232</v>
      </c>
      <c r="D99" s="43">
        <v>17</v>
      </c>
      <c r="E99" s="44">
        <f t="shared" si="1"/>
        <v>1425.4117647058824</v>
      </c>
      <c r="F99" s="18">
        <v>17</v>
      </c>
      <c r="G99" s="20">
        <v>16</v>
      </c>
      <c r="H99" s="22">
        <v>1</v>
      </c>
    </row>
    <row r="100" spans="1:8" ht="15.75" x14ac:dyDescent="0.25">
      <c r="A100" s="15">
        <v>96</v>
      </c>
      <c r="B100" s="40" t="s">
        <v>97</v>
      </c>
      <c r="C100" s="42">
        <v>7193</v>
      </c>
      <c r="D100" s="43">
        <v>15</v>
      </c>
      <c r="E100" s="44">
        <f t="shared" si="1"/>
        <v>479.53333333333336</v>
      </c>
      <c r="F100" s="18">
        <v>13</v>
      </c>
      <c r="G100" s="20">
        <v>13</v>
      </c>
      <c r="H100" s="22">
        <v>0</v>
      </c>
    </row>
    <row r="101" spans="1:8" ht="15.75" x14ac:dyDescent="0.25">
      <c r="A101" s="15">
        <v>97</v>
      </c>
      <c r="B101" s="40" t="s">
        <v>98</v>
      </c>
      <c r="C101" s="42">
        <v>2305</v>
      </c>
      <c r="D101" s="43">
        <v>9</v>
      </c>
      <c r="E101" s="44">
        <f t="shared" si="1"/>
        <v>256.11111111111109</v>
      </c>
      <c r="F101" s="18">
        <v>9</v>
      </c>
      <c r="G101" s="20">
        <v>9</v>
      </c>
      <c r="H101" s="22">
        <v>0</v>
      </c>
    </row>
    <row r="102" spans="1:8" ht="15.75" x14ac:dyDescent="0.25">
      <c r="A102" s="15">
        <v>98</v>
      </c>
      <c r="B102" s="40" t="s">
        <v>99</v>
      </c>
      <c r="C102" s="42">
        <v>18823</v>
      </c>
      <c r="D102" s="43">
        <v>15</v>
      </c>
      <c r="E102" s="44">
        <f t="shared" si="1"/>
        <v>1254.8666666666666</v>
      </c>
      <c r="F102" s="45">
        <v>15</v>
      </c>
      <c r="G102" s="33">
        <v>15</v>
      </c>
      <c r="H102" s="34">
        <v>0</v>
      </c>
    </row>
    <row r="103" spans="1:8" ht="15.75" x14ac:dyDescent="0.25">
      <c r="A103" s="15">
        <v>99</v>
      </c>
      <c r="B103" s="40" t="s">
        <v>100</v>
      </c>
      <c r="C103" s="42">
        <v>3522</v>
      </c>
      <c r="D103" s="43">
        <v>9</v>
      </c>
      <c r="E103" s="44">
        <f t="shared" si="1"/>
        <v>391.33333333333331</v>
      </c>
      <c r="F103" s="18">
        <v>9</v>
      </c>
      <c r="G103" s="20">
        <v>9</v>
      </c>
      <c r="H103" s="22">
        <v>0</v>
      </c>
    </row>
    <row r="104" spans="1:8" ht="15.75" x14ac:dyDescent="0.25">
      <c r="A104" s="15">
        <v>100</v>
      </c>
      <c r="B104" s="40" t="s">
        <v>101</v>
      </c>
      <c r="C104" s="42">
        <v>5003</v>
      </c>
      <c r="D104" s="43">
        <v>15</v>
      </c>
      <c r="E104" s="44">
        <f t="shared" si="1"/>
        <v>333.53333333333336</v>
      </c>
      <c r="F104" s="45">
        <v>16</v>
      </c>
      <c r="G104" s="33">
        <v>14</v>
      </c>
      <c r="H104" s="34">
        <v>2</v>
      </c>
    </row>
    <row r="105" spans="1:8" ht="15.75" x14ac:dyDescent="0.25">
      <c r="A105" s="15">
        <v>101</v>
      </c>
      <c r="B105" s="40" t="s">
        <v>102</v>
      </c>
      <c r="C105" s="42">
        <v>12727</v>
      </c>
      <c r="D105" s="43">
        <v>15</v>
      </c>
      <c r="E105" s="44">
        <f t="shared" si="1"/>
        <v>848.4666666666667</v>
      </c>
      <c r="F105" s="18">
        <v>16</v>
      </c>
      <c r="G105" s="20">
        <v>14</v>
      </c>
      <c r="H105" s="22">
        <v>2</v>
      </c>
    </row>
    <row r="106" spans="1:8" ht="15.75" x14ac:dyDescent="0.25">
      <c r="A106" s="15">
        <v>102</v>
      </c>
      <c r="B106" s="40" t="s">
        <v>103</v>
      </c>
      <c r="C106" s="42">
        <v>11313</v>
      </c>
      <c r="D106" s="43">
        <v>15</v>
      </c>
      <c r="E106" s="44">
        <f t="shared" si="1"/>
        <v>754.2</v>
      </c>
      <c r="F106" s="18">
        <v>15</v>
      </c>
      <c r="G106" s="20">
        <v>15</v>
      </c>
      <c r="H106" s="22">
        <v>0</v>
      </c>
    </row>
    <row r="107" spans="1:8" ht="15.75" x14ac:dyDescent="0.25">
      <c r="A107" s="15">
        <v>103</v>
      </c>
      <c r="B107" s="40" t="s">
        <v>104</v>
      </c>
      <c r="C107" s="42">
        <v>3308</v>
      </c>
      <c r="D107" s="43">
        <v>9</v>
      </c>
      <c r="E107" s="44">
        <f t="shared" si="1"/>
        <v>367.55555555555554</v>
      </c>
      <c r="F107" s="18">
        <v>10</v>
      </c>
      <c r="G107" s="20">
        <v>8</v>
      </c>
      <c r="H107" s="22">
        <v>2</v>
      </c>
    </row>
    <row r="108" spans="1:8" ht="15.75" x14ac:dyDescent="0.25">
      <c r="A108" s="15">
        <v>104</v>
      </c>
      <c r="B108" s="40" t="s">
        <v>105</v>
      </c>
      <c r="C108" s="42">
        <v>30321</v>
      </c>
      <c r="D108" s="43">
        <v>17</v>
      </c>
      <c r="E108" s="44">
        <f t="shared" si="1"/>
        <v>1783.5882352941176</v>
      </c>
      <c r="F108" s="18">
        <v>19</v>
      </c>
      <c r="G108" s="20">
        <v>15</v>
      </c>
      <c r="H108" s="22">
        <v>4</v>
      </c>
    </row>
    <row r="109" spans="1:8" ht="15.75" x14ac:dyDescent="0.25">
      <c r="A109" s="15">
        <v>105</v>
      </c>
      <c r="B109" s="40" t="s">
        <v>106</v>
      </c>
      <c r="C109" s="42">
        <v>3429</v>
      </c>
      <c r="D109" s="43">
        <v>9</v>
      </c>
      <c r="E109" s="44">
        <f t="shared" si="1"/>
        <v>381</v>
      </c>
      <c r="F109" s="18">
        <v>9</v>
      </c>
      <c r="G109" s="20">
        <v>9</v>
      </c>
      <c r="H109" s="22">
        <v>0</v>
      </c>
    </row>
    <row r="110" spans="1:8" ht="15.75" x14ac:dyDescent="0.25">
      <c r="A110" s="15">
        <v>106</v>
      </c>
      <c r="B110" s="40" t="s">
        <v>107</v>
      </c>
      <c r="C110" s="42">
        <v>30231</v>
      </c>
      <c r="D110" s="43">
        <v>17</v>
      </c>
      <c r="E110" s="44">
        <f t="shared" si="1"/>
        <v>1778.2941176470588</v>
      </c>
      <c r="F110" s="18">
        <v>18</v>
      </c>
      <c r="G110" s="20">
        <v>16</v>
      </c>
      <c r="H110" s="22">
        <v>2</v>
      </c>
    </row>
    <row r="111" spans="1:8" ht="15.75" x14ac:dyDescent="0.25">
      <c r="A111" s="15">
        <v>107</v>
      </c>
      <c r="B111" s="40" t="s">
        <v>108</v>
      </c>
      <c r="C111" s="42">
        <v>2474</v>
      </c>
      <c r="D111" s="43">
        <v>9</v>
      </c>
      <c r="E111" s="44">
        <f t="shared" si="1"/>
        <v>274.88888888888891</v>
      </c>
      <c r="F111" s="18">
        <v>9</v>
      </c>
      <c r="G111" s="20">
        <v>9</v>
      </c>
      <c r="H111" s="22">
        <v>0</v>
      </c>
    </row>
    <row r="112" spans="1:8" ht="15.75" x14ac:dyDescent="0.25">
      <c r="A112" s="15">
        <v>108</v>
      </c>
      <c r="B112" s="40" t="s">
        <v>109</v>
      </c>
      <c r="C112" s="42">
        <v>8796</v>
      </c>
      <c r="D112" s="43">
        <v>15</v>
      </c>
      <c r="E112" s="44">
        <f t="shared" si="1"/>
        <v>586.4</v>
      </c>
      <c r="F112" s="18">
        <v>17</v>
      </c>
      <c r="G112" s="20">
        <v>13</v>
      </c>
      <c r="H112" s="22">
        <v>4</v>
      </c>
    </row>
    <row r="113" spans="1:8" ht="15.75" x14ac:dyDescent="0.25">
      <c r="A113" s="15">
        <v>109</v>
      </c>
      <c r="B113" s="40" t="s">
        <v>110</v>
      </c>
      <c r="C113" s="42">
        <v>24967</v>
      </c>
      <c r="D113" s="43">
        <v>13</v>
      </c>
      <c r="E113" s="44">
        <f t="shared" si="1"/>
        <v>1920.5384615384614</v>
      </c>
      <c r="F113" s="18">
        <v>13</v>
      </c>
      <c r="G113" s="20">
        <v>13</v>
      </c>
      <c r="H113" s="22">
        <v>0</v>
      </c>
    </row>
    <row r="114" spans="1:8" ht="15.75" x14ac:dyDescent="0.25">
      <c r="A114" s="15">
        <v>110</v>
      </c>
      <c r="B114" s="40" t="s">
        <v>111</v>
      </c>
      <c r="C114" s="42">
        <v>3254</v>
      </c>
      <c r="D114" s="43">
        <v>9</v>
      </c>
      <c r="E114" s="44">
        <f t="shared" si="1"/>
        <v>361.55555555555554</v>
      </c>
      <c r="F114" s="18">
        <v>9</v>
      </c>
      <c r="G114" s="20">
        <v>9</v>
      </c>
      <c r="H114" s="22">
        <v>0</v>
      </c>
    </row>
    <row r="115" spans="1:8" ht="15.75" x14ac:dyDescent="0.25">
      <c r="A115" s="15">
        <v>111</v>
      </c>
      <c r="B115" s="40" t="s">
        <v>112</v>
      </c>
      <c r="C115" s="42">
        <v>1938</v>
      </c>
      <c r="D115" s="43">
        <v>9</v>
      </c>
      <c r="E115" s="44">
        <f t="shared" si="1"/>
        <v>215.33333333333334</v>
      </c>
      <c r="F115" s="18">
        <v>9</v>
      </c>
      <c r="G115" s="20">
        <v>9</v>
      </c>
      <c r="H115" s="22">
        <v>0</v>
      </c>
    </row>
    <row r="116" spans="1:8" ht="15.75" x14ac:dyDescent="0.25">
      <c r="A116" s="15">
        <v>112</v>
      </c>
      <c r="B116" s="40" t="s">
        <v>113</v>
      </c>
      <c r="C116" s="42">
        <v>3892</v>
      </c>
      <c r="D116" s="43">
        <v>9</v>
      </c>
      <c r="E116" s="44">
        <f t="shared" si="1"/>
        <v>432.44444444444446</v>
      </c>
      <c r="F116" s="18">
        <v>9</v>
      </c>
      <c r="G116" s="20">
        <v>9</v>
      </c>
      <c r="H116" s="22">
        <v>0</v>
      </c>
    </row>
    <row r="117" spans="1:8" ht="15.75" x14ac:dyDescent="0.25">
      <c r="A117" s="15">
        <v>113</v>
      </c>
      <c r="B117" s="40" t="s">
        <v>114</v>
      </c>
      <c r="C117" s="42">
        <v>8430</v>
      </c>
      <c r="D117" s="45">
        <v>15</v>
      </c>
      <c r="E117" s="44">
        <f t="shared" si="1"/>
        <v>562</v>
      </c>
      <c r="F117" s="18">
        <v>15</v>
      </c>
      <c r="G117" s="20">
        <v>15</v>
      </c>
      <c r="H117" s="22">
        <v>0</v>
      </c>
    </row>
    <row r="118" spans="1:8" ht="15.75" x14ac:dyDescent="0.25">
      <c r="A118" s="57">
        <v>114</v>
      </c>
      <c r="B118" s="41" t="s">
        <v>115</v>
      </c>
      <c r="C118" s="42">
        <v>38059</v>
      </c>
      <c r="D118" s="47">
        <v>13</v>
      </c>
      <c r="E118" s="44">
        <f t="shared" si="1"/>
        <v>2927.6153846153848</v>
      </c>
      <c r="F118" s="48">
        <v>13</v>
      </c>
      <c r="G118" s="31">
        <v>13</v>
      </c>
      <c r="H118" s="32">
        <v>0</v>
      </c>
    </row>
    <row r="119" spans="1:8" ht="15.75" x14ac:dyDescent="0.25">
      <c r="A119" s="15">
        <v>115</v>
      </c>
      <c r="B119" s="40" t="s">
        <v>116</v>
      </c>
      <c r="C119" s="42">
        <v>11760</v>
      </c>
      <c r="D119" s="18">
        <v>15</v>
      </c>
      <c r="E119" s="44">
        <f t="shared" si="1"/>
        <v>784</v>
      </c>
      <c r="F119" s="18">
        <v>15</v>
      </c>
      <c r="G119" s="20">
        <v>15</v>
      </c>
      <c r="H119" s="22">
        <v>0</v>
      </c>
    </row>
    <row r="120" spans="1:8" ht="15.75" x14ac:dyDescent="0.25">
      <c r="A120" s="58">
        <v>116</v>
      </c>
      <c r="B120" s="40" t="s">
        <v>117</v>
      </c>
      <c r="C120" s="42">
        <v>3825</v>
      </c>
      <c r="D120" s="18">
        <v>9</v>
      </c>
      <c r="E120" s="44">
        <f t="shared" si="1"/>
        <v>425</v>
      </c>
      <c r="F120" s="18">
        <v>9</v>
      </c>
      <c r="G120" s="20">
        <v>7</v>
      </c>
      <c r="H120" s="22">
        <v>2</v>
      </c>
    </row>
    <row r="121" spans="1:8" ht="15.75" x14ac:dyDescent="0.25">
      <c r="A121" s="15">
        <v>117</v>
      </c>
      <c r="B121" s="40" t="s">
        <v>118</v>
      </c>
      <c r="C121" s="42">
        <v>4996</v>
      </c>
      <c r="D121" s="18">
        <v>15</v>
      </c>
      <c r="E121" s="44">
        <f t="shared" si="1"/>
        <v>333.06666666666666</v>
      </c>
      <c r="F121" s="18">
        <v>15</v>
      </c>
      <c r="G121" s="20">
        <v>15</v>
      </c>
      <c r="H121" s="22">
        <v>0</v>
      </c>
    </row>
    <row r="122" spans="1:8" ht="15.75" x14ac:dyDescent="0.25">
      <c r="A122" s="58">
        <v>118</v>
      </c>
      <c r="B122" s="40" t="s">
        <v>119</v>
      </c>
      <c r="C122" s="42">
        <v>5890</v>
      </c>
      <c r="D122" s="45">
        <v>15</v>
      </c>
      <c r="E122" s="44">
        <f t="shared" si="1"/>
        <v>392.66666666666669</v>
      </c>
      <c r="F122" s="18">
        <v>15</v>
      </c>
      <c r="G122" s="38">
        <v>14</v>
      </c>
      <c r="H122" s="39">
        <v>1</v>
      </c>
    </row>
    <row r="123" spans="1:8" ht="16.5" thickBot="1" x14ac:dyDescent="0.3">
      <c r="A123" s="59">
        <v>119</v>
      </c>
      <c r="B123" s="60" t="s">
        <v>120</v>
      </c>
      <c r="C123" s="61">
        <v>2914</v>
      </c>
      <c r="D123" s="62">
        <v>9</v>
      </c>
      <c r="E123" s="63">
        <f t="shared" si="1"/>
        <v>323.77777777777777</v>
      </c>
      <c r="F123" s="64">
        <v>10</v>
      </c>
      <c r="G123" s="38">
        <v>8</v>
      </c>
      <c r="H123" s="39">
        <v>2</v>
      </c>
    </row>
    <row r="124" spans="1:8" ht="16.5" thickBot="1" x14ac:dyDescent="0.3">
      <c r="A124" s="371" t="s">
        <v>180</v>
      </c>
      <c r="B124" s="372"/>
      <c r="C124" s="65">
        <f>SUM(C5:C123)</f>
        <v>2095549</v>
      </c>
      <c r="D124" s="65">
        <f t="shared" ref="D124:H124" si="2">SUM(D5:D123)</f>
        <v>1614</v>
      </c>
      <c r="E124" s="67">
        <f t="shared" si="2"/>
        <v>108167.08501759679</v>
      </c>
      <c r="F124" s="65">
        <f t="shared" si="2"/>
        <v>1652</v>
      </c>
      <c r="G124" s="65">
        <f t="shared" si="2"/>
        <v>1562</v>
      </c>
      <c r="H124" s="66">
        <f t="shared" si="2"/>
        <v>90</v>
      </c>
    </row>
    <row r="126" spans="1:8" ht="15.75" x14ac:dyDescent="0.25">
      <c r="A126" s="1"/>
      <c r="B126" s="1"/>
      <c r="C126" s="1"/>
      <c r="D126" s="1"/>
      <c r="E126" s="1"/>
      <c r="F126" s="1"/>
      <c r="G126" s="1"/>
    </row>
    <row r="127" spans="1:8" ht="15.75" x14ac:dyDescent="0.25">
      <c r="A127" s="1" t="s">
        <v>224</v>
      </c>
      <c r="B127" s="1"/>
      <c r="C127" s="1"/>
      <c r="D127" s="1"/>
      <c r="E127" s="1"/>
      <c r="F127" s="1"/>
      <c r="G127" s="1"/>
    </row>
    <row r="128" spans="1:8" ht="15.75" x14ac:dyDescent="0.25">
      <c r="A128" s="1" t="s">
        <v>227</v>
      </c>
      <c r="B128" s="1"/>
      <c r="C128" s="1"/>
      <c r="D128" s="1"/>
      <c r="E128" s="1"/>
      <c r="F128" s="1"/>
      <c r="G128" s="1"/>
    </row>
    <row r="129" spans="1:7" ht="15.75" x14ac:dyDescent="0.25">
      <c r="A129" s="1"/>
      <c r="B129" s="1"/>
      <c r="C129" s="1"/>
      <c r="D129" s="1"/>
      <c r="E129" s="1"/>
      <c r="F129" s="1"/>
      <c r="G129" s="1"/>
    </row>
  </sheetData>
  <mergeCells count="3">
    <mergeCell ref="A124:B124"/>
    <mergeCell ref="A1:H1"/>
    <mergeCell ref="A2:H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tabSelected="1" topLeftCell="A22" workbookViewId="0">
      <selection activeCell="H42" sqref="H42"/>
    </sheetView>
  </sheetViews>
  <sheetFormatPr defaultRowHeight="15" x14ac:dyDescent="0.25"/>
  <cols>
    <col min="1" max="1" width="5.5703125" customWidth="1"/>
    <col min="2" max="2" width="20.5703125" customWidth="1"/>
    <col min="3" max="3" width="12.7109375" customWidth="1"/>
    <col min="4" max="5" width="12.7109375" style="3" customWidth="1"/>
    <col min="6" max="6" width="16.7109375" style="3" customWidth="1"/>
    <col min="7" max="7" width="14.7109375" customWidth="1"/>
    <col min="8" max="8" width="16.5703125" customWidth="1"/>
    <col min="9" max="13" width="12.7109375" customWidth="1"/>
    <col min="14" max="14" width="15.140625" customWidth="1"/>
    <col min="15" max="15" width="12.7109375" customWidth="1"/>
    <col min="16" max="16" width="13.7109375" customWidth="1"/>
    <col min="17" max="17" width="13.7109375" style="3" customWidth="1"/>
    <col min="18" max="18" width="12.7109375" style="3" customWidth="1"/>
    <col min="19" max="19" width="16.85546875" customWidth="1"/>
  </cols>
  <sheetData>
    <row r="1" spans="1:19" s="6" customFormat="1" ht="54" customHeight="1" x14ac:dyDescent="0.25">
      <c r="A1" s="376" t="s">
        <v>264</v>
      </c>
      <c r="B1" s="375"/>
      <c r="C1" s="375"/>
      <c r="D1" s="375"/>
      <c r="E1" s="375"/>
      <c r="F1" s="375"/>
      <c r="G1" s="375"/>
      <c r="H1" s="375"/>
    </row>
    <row r="2" spans="1:19" s="3" customFormat="1" ht="20.25" customHeight="1" thickBot="1" x14ac:dyDescent="0.3">
      <c r="A2" s="144"/>
      <c r="B2" s="142"/>
      <c r="C2" s="142"/>
      <c r="D2" s="142"/>
      <c r="E2" s="142"/>
      <c r="F2" s="142"/>
      <c r="G2" s="142"/>
      <c r="H2" s="142"/>
    </row>
    <row r="3" spans="1:19" ht="16.5" thickBot="1" x14ac:dyDescent="0.3">
      <c r="A3" s="382" t="s">
        <v>121</v>
      </c>
      <c r="B3" s="384" t="s">
        <v>122</v>
      </c>
      <c r="C3" s="386" t="s">
        <v>223</v>
      </c>
      <c r="D3" s="388" t="s">
        <v>228</v>
      </c>
      <c r="E3" s="388" t="s">
        <v>231</v>
      </c>
      <c r="F3" s="390" t="s">
        <v>229</v>
      </c>
      <c r="G3" s="379" t="s">
        <v>242</v>
      </c>
      <c r="H3" s="380"/>
      <c r="I3" s="380"/>
      <c r="J3" s="380"/>
      <c r="K3" s="380"/>
      <c r="L3" s="380"/>
      <c r="M3" s="380"/>
      <c r="N3" s="380"/>
      <c r="O3" s="380"/>
      <c r="P3" s="380"/>
      <c r="Q3" s="380"/>
      <c r="R3" s="380"/>
      <c r="S3" s="381"/>
    </row>
    <row r="4" spans="1:19" ht="95.25" customHeight="1" thickBot="1" x14ac:dyDescent="0.3">
      <c r="A4" s="383"/>
      <c r="B4" s="385"/>
      <c r="C4" s="387"/>
      <c r="D4" s="389"/>
      <c r="E4" s="389"/>
      <c r="F4" s="391"/>
      <c r="G4" s="101" t="s">
        <v>211</v>
      </c>
      <c r="H4" s="102" t="s">
        <v>210</v>
      </c>
      <c r="I4" s="103" t="s">
        <v>212</v>
      </c>
      <c r="J4" s="103" t="s">
        <v>213</v>
      </c>
      <c r="K4" s="103" t="s">
        <v>214</v>
      </c>
      <c r="L4" s="103" t="s">
        <v>215</v>
      </c>
      <c r="M4" s="103" t="s">
        <v>216</v>
      </c>
      <c r="N4" s="103" t="s">
        <v>217</v>
      </c>
      <c r="O4" s="103" t="s">
        <v>218</v>
      </c>
      <c r="P4" s="175" t="s">
        <v>219</v>
      </c>
      <c r="Q4" s="103" t="s">
        <v>256</v>
      </c>
      <c r="R4" s="104" t="s">
        <v>232</v>
      </c>
      <c r="S4" s="105" t="s">
        <v>230</v>
      </c>
    </row>
    <row r="5" spans="1:19" x14ac:dyDescent="0.25">
      <c r="A5" s="70">
        <v>1</v>
      </c>
      <c r="B5" s="73" t="s">
        <v>2</v>
      </c>
      <c r="C5" s="76">
        <v>3470</v>
      </c>
      <c r="D5" s="77">
        <v>9</v>
      </c>
      <c r="E5" s="78">
        <f>S5/C5</f>
        <v>8.4827089337175785</v>
      </c>
      <c r="F5" s="79">
        <f>S5/D5</f>
        <v>3270.5555555555557</v>
      </c>
      <c r="G5" s="106">
        <v>25742</v>
      </c>
      <c r="H5" s="107">
        <v>3693</v>
      </c>
      <c r="I5" s="108"/>
      <c r="J5" s="108"/>
      <c r="K5" s="108"/>
      <c r="L5" s="108"/>
      <c r="M5" s="108"/>
      <c r="N5" s="108"/>
      <c r="O5" s="108"/>
      <c r="P5" s="176"/>
      <c r="Q5" s="108"/>
      <c r="R5" s="109"/>
      <c r="S5" s="110">
        <f t="shared" ref="S5:S49" si="0">G5+H5+I5+J5+K5+L5+M5+N5+O5+P5+Q5</f>
        <v>29435</v>
      </c>
    </row>
    <row r="6" spans="1:19" x14ac:dyDescent="0.25">
      <c r="A6" s="71">
        <v>2</v>
      </c>
      <c r="B6" s="19" t="s">
        <v>3</v>
      </c>
      <c r="C6" s="80">
        <v>8571</v>
      </c>
      <c r="D6" s="81">
        <v>15</v>
      </c>
      <c r="E6" s="82">
        <f t="shared" ref="E6:E69" si="1">S6/C6</f>
        <v>14.202804806907015</v>
      </c>
      <c r="F6" s="83">
        <f t="shared" ref="F6:F69" si="2">S6/D6</f>
        <v>8115.4826666666677</v>
      </c>
      <c r="G6" s="111">
        <v>109631.32</v>
      </c>
      <c r="H6" s="112">
        <v>7471.49</v>
      </c>
      <c r="I6" s="113">
        <v>4629.43</v>
      </c>
      <c r="J6" s="113"/>
      <c r="K6" s="113"/>
      <c r="L6" s="114"/>
      <c r="M6" s="114"/>
      <c r="N6" s="114"/>
      <c r="O6" s="114"/>
      <c r="P6" s="177"/>
      <c r="Q6" s="114"/>
      <c r="R6" s="115"/>
      <c r="S6" s="116">
        <f t="shared" si="0"/>
        <v>121732.24000000002</v>
      </c>
    </row>
    <row r="7" spans="1:19" x14ac:dyDescent="0.25">
      <c r="A7" s="71">
        <v>3</v>
      </c>
      <c r="B7" s="19" t="s">
        <v>4</v>
      </c>
      <c r="C7" s="80">
        <v>8726</v>
      </c>
      <c r="D7" s="81">
        <v>15</v>
      </c>
      <c r="E7" s="82">
        <f t="shared" si="1"/>
        <v>5.7571625028650013</v>
      </c>
      <c r="F7" s="83">
        <f t="shared" si="2"/>
        <v>3349.1333333333332</v>
      </c>
      <c r="G7" s="111">
        <v>48534</v>
      </c>
      <c r="H7" s="117">
        <v>1703</v>
      </c>
      <c r="I7" s="114">
        <v>0</v>
      </c>
      <c r="J7" s="114"/>
      <c r="K7" s="114"/>
      <c r="L7" s="114">
        <v>0</v>
      </c>
      <c r="M7" s="114">
        <v>0</v>
      </c>
      <c r="N7" s="114"/>
      <c r="O7" s="114"/>
      <c r="P7" s="177"/>
      <c r="Q7" s="114"/>
      <c r="R7" s="115"/>
      <c r="S7" s="116">
        <f t="shared" si="0"/>
        <v>50237</v>
      </c>
    </row>
    <row r="8" spans="1:19" x14ac:dyDescent="0.25">
      <c r="A8" s="71">
        <v>4</v>
      </c>
      <c r="B8" s="19" t="s">
        <v>5</v>
      </c>
      <c r="C8" s="80">
        <v>2649</v>
      </c>
      <c r="D8" s="77">
        <v>9</v>
      </c>
      <c r="E8" s="82">
        <f t="shared" si="1"/>
        <v>17.954322385805966</v>
      </c>
      <c r="F8" s="83">
        <f t="shared" si="2"/>
        <v>5284.5555555555557</v>
      </c>
      <c r="G8" s="111">
        <v>45988</v>
      </c>
      <c r="H8" s="117">
        <v>1573</v>
      </c>
      <c r="I8" s="114"/>
      <c r="J8" s="114"/>
      <c r="K8" s="114"/>
      <c r="L8" s="114"/>
      <c r="M8" s="114"/>
      <c r="N8" s="114"/>
      <c r="O8" s="114"/>
      <c r="P8" s="177"/>
      <c r="Q8" s="114"/>
      <c r="R8" s="115"/>
      <c r="S8" s="116">
        <f t="shared" si="0"/>
        <v>47561</v>
      </c>
    </row>
    <row r="9" spans="1:19" x14ac:dyDescent="0.25">
      <c r="A9" s="71">
        <v>5</v>
      </c>
      <c r="B9" s="19" t="s">
        <v>6</v>
      </c>
      <c r="C9" s="80">
        <v>4973</v>
      </c>
      <c r="D9" s="77">
        <v>15</v>
      </c>
      <c r="E9" s="82">
        <f t="shared" si="1"/>
        <v>11.125075407198874</v>
      </c>
      <c r="F9" s="83">
        <f t="shared" si="2"/>
        <v>3688.3333333333335</v>
      </c>
      <c r="G9" s="111">
        <v>53384</v>
      </c>
      <c r="H9" s="117">
        <v>1941</v>
      </c>
      <c r="I9" s="114"/>
      <c r="J9" s="114"/>
      <c r="K9" s="114"/>
      <c r="L9" s="114"/>
      <c r="M9" s="114"/>
      <c r="N9" s="114"/>
      <c r="O9" s="114"/>
      <c r="P9" s="177"/>
      <c r="Q9" s="114"/>
      <c r="R9" s="115"/>
      <c r="S9" s="116">
        <f t="shared" si="0"/>
        <v>55325</v>
      </c>
    </row>
    <row r="10" spans="1:19" x14ac:dyDescent="0.25">
      <c r="A10" s="71">
        <v>6</v>
      </c>
      <c r="B10" s="19" t="s">
        <v>7</v>
      </c>
      <c r="C10" s="80">
        <v>1392</v>
      </c>
      <c r="D10" s="81">
        <v>9</v>
      </c>
      <c r="E10" s="82">
        <f t="shared" si="1"/>
        <v>13.889892241379311</v>
      </c>
      <c r="F10" s="83">
        <f t="shared" si="2"/>
        <v>2148.3033333333333</v>
      </c>
      <c r="G10" s="111">
        <v>19334.73</v>
      </c>
      <c r="H10" s="117">
        <v>0</v>
      </c>
      <c r="I10" s="114"/>
      <c r="J10" s="114"/>
      <c r="K10" s="114"/>
      <c r="L10" s="114"/>
      <c r="M10" s="114"/>
      <c r="N10" s="114"/>
      <c r="O10" s="114"/>
      <c r="P10" s="177"/>
      <c r="Q10" s="114"/>
      <c r="R10" s="115"/>
      <c r="S10" s="116">
        <f t="shared" si="0"/>
        <v>19334.73</v>
      </c>
    </row>
    <row r="11" spans="1:19" x14ac:dyDescent="0.25">
      <c r="A11" s="71">
        <v>7</v>
      </c>
      <c r="B11" s="19" t="s">
        <v>8</v>
      </c>
      <c r="C11" s="80">
        <v>16015</v>
      </c>
      <c r="D11" s="81">
        <v>15</v>
      </c>
      <c r="E11" s="82">
        <f t="shared" si="1"/>
        <v>8.9659694036840456</v>
      </c>
      <c r="F11" s="83">
        <f t="shared" si="2"/>
        <v>9572.6666666666661</v>
      </c>
      <c r="G11" s="111">
        <v>134379</v>
      </c>
      <c r="H11" s="117">
        <v>9211</v>
      </c>
      <c r="I11" s="114"/>
      <c r="J11" s="114"/>
      <c r="K11" s="114"/>
      <c r="L11" s="114"/>
      <c r="M11" s="114"/>
      <c r="N11" s="114"/>
      <c r="O11" s="114"/>
      <c r="P11" s="177"/>
      <c r="Q11" s="114"/>
      <c r="R11" s="115"/>
      <c r="S11" s="116">
        <f t="shared" si="0"/>
        <v>143590</v>
      </c>
    </row>
    <row r="12" spans="1:19" x14ac:dyDescent="0.25">
      <c r="A12" s="71">
        <v>8</v>
      </c>
      <c r="B12" s="19" t="s">
        <v>9</v>
      </c>
      <c r="C12" s="80">
        <v>5476</v>
      </c>
      <c r="D12" s="81">
        <v>15</v>
      </c>
      <c r="E12" s="82">
        <f t="shared" si="1"/>
        <v>11.989956172388604</v>
      </c>
      <c r="F12" s="83">
        <f t="shared" si="2"/>
        <v>4377.1333333333332</v>
      </c>
      <c r="G12" s="111">
        <v>63104</v>
      </c>
      <c r="H12" s="112">
        <v>2553</v>
      </c>
      <c r="I12" s="114"/>
      <c r="J12" s="114"/>
      <c r="K12" s="114"/>
      <c r="L12" s="114"/>
      <c r="M12" s="114"/>
      <c r="N12" s="114"/>
      <c r="O12" s="114"/>
      <c r="P12" s="177"/>
      <c r="Q12" s="114"/>
      <c r="R12" s="115"/>
      <c r="S12" s="116">
        <f t="shared" si="0"/>
        <v>65657</v>
      </c>
    </row>
    <row r="13" spans="1:19" x14ac:dyDescent="0.25">
      <c r="A13" s="71">
        <v>9</v>
      </c>
      <c r="B13" s="19" t="s">
        <v>10</v>
      </c>
      <c r="C13" s="80">
        <v>3555</v>
      </c>
      <c r="D13" s="77">
        <v>9</v>
      </c>
      <c r="E13" s="82">
        <f t="shared" si="1"/>
        <v>10.284106891701828</v>
      </c>
      <c r="F13" s="83">
        <f t="shared" si="2"/>
        <v>4062.2222222222222</v>
      </c>
      <c r="G13" s="111">
        <v>35315</v>
      </c>
      <c r="H13" s="112">
        <v>1245</v>
      </c>
      <c r="I13" s="114"/>
      <c r="J13" s="114"/>
      <c r="K13" s="114"/>
      <c r="L13" s="114"/>
      <c r="M13" s="114"/>
      <c r="N13" s="114"/>
      <c r="O13" s="114"/>
      <c r="P13" s="177"/>
      <c r="Q13" s="114"/>
      <c r="R13" s="115"/>
      <c r="S13" s="116">
        <f t="shared" si="0"/>
        <v>36560</v>
      </c>
    </row>
    <row r="14" spans="1:19" x14ac:dyDescent="0.25">
      <c r="A14" s="71">
        <v>10</v>
      </c>
      <c r="B14" s="19" t="s">
        <v>11</v>
      </c>
      <c r="C14" s="80">
        <v>6980</v>
      </c>
      <c r="D14" s="81">
        <v>15</v>
      </c>
      <c r="E14" s="82">
        <f t="shared" si="1"/>
        <v>7.4707736389684811</v>
      </c>
      <c r="F14" s="83">
        <f t="shared" si="2"/>
        <v>3476.4</v>
      </c>
      <c r="G14" s="111">
        <v>49375</v>
      </c>
      <c r="H14" s="112">
        <v>2771</v>
      </c>
      <c r="I14" s="114"/>
      <c r="J14" s="114"/>
      <c r="K14" s="114"/>
      <c r="L14" s="114"/>
      <c r="M14" s="114"/>
      <c r="N14" s="114"/>
      <c r="O14" s="114"/>
      <c r="P14" s="177"/>
      <c r="Q14" s="114"/>
      <c r="R14" s="115"/>
      <c r="S14" s="116">
        <f t="shared" si="0"/>
        <v>52146</v>
      </c>
    </row>
    <row r="15" spans="1:19" x14ac:dyDescent="0.25">
      <c r="A15" s="71">
        <v>11</v>
      </c>
      <c r="B15" s="19" t="s">
        <v>12</v>
      </c>
      <c r="C15" s="80">
        <v>11913</v>
      </c>
      <c r="D15" s="81">
        <v>15</v>
      </c>
      <c r="E15" s="82">
        <f t="shared" si="1"/>
        <v>22.153519684378409</v>
      </c>
      <c r="F15" s="83">
        <f t="shared" si="2"/>
        <v>17594.325333333334</v>
      </c>
      <c r="G15" s="111">
        <v>254726.31</v>
      </c>
      <c r="H15" s="112">
        <v>6893.37</v>
      </c>
      <c r="I15" s="114">
        <v>2295.1999999999998</v>
      </c>
      <c r="J15" s="114"/>
      <c r="K15" s="114"/>
      <c r="L15" s="114"/>
      <c r="M15" s="114"/>
      <c r="N15" s="114"/>
      <c r="O15" s="114"/>
      <c r="P15" s="177"/>
      <c r="Q15" s="114"/>
      <c r="R15" s="115"/>
      <c r="S15" s="116">
        <f t="shared" si="0"/>
        <v>263914.88</v>
      </c>
    </row>
    <row r="16" spans="1:19" x14ac:dyDescent="0.25">
      <c r="A16" s="71">
        <v>12</v>
      </c>
      <c r="B16" s="19" t="s">
        <v>13</v>
      </c>
      <c r="C16" s="80">
        <v>11528</v>
      </c>
      <c r="D16" s="81">
        <v>15</v>
      </c>
      <c r="E16" s="82">
        <f t="shared" si="1"/>
        <v>8.0992730742539898</v>
      </c>
      <c r="F16" s="83">
        <f t="shared" si="2"/>
        <v>6224.5613333333331</v>
      </c>
      <c r="G16" s="111">
        <v>87449.14</v>
      </c>
      <c r="H16" s="112">
        <f>3854.99+2064.29</f>
        <v>5919.28</v>
      </c>
      <c r="I16" s="114"/>
      <c r="J16" s="114"/>
      <c r="K16" s="114"/>
      <c r="L16" s="114"/>
      <c r="M16" s="114"/>
      <c r="N16" s="114"/>
      <c r="O16" s="114"/>
      <c r="P16" s="177"/>
      <c r="Q16" s="114"/>
      <c r="R16" s="115"/>
      <c r="S16" s="116">
        <f t="shared" si="0"/>
        <v>93368.42</v>
      </c>
    </row>
    <row r="17" spans="1:19" x14ac:dyDescent="0.25">
      <c r="A17" s="71">
        <v>13</v>
      </c>
      <c r="B17" s="19" t="s">
        <v>14</v>
      </c>
      <c r="C17" s="80">
        <v>5773</v>
      </c>
      <c r="D17" s="81">
        <v>15</v>
      </c>
      <c r="E17" s="82">
        <f t="shared" si="1"/>
        <v>13.623419366014204</v>
      </c>
      <c r="F17" s="83">
        <f t="shared" si="2"/>
        <v>5243.2</v>
      </c>
      <c r="G17" s="111">
        <v>78648</v>
      </c>
      <c r="H17" s="112">
        <v>0</v>
      </c>
      <c r="I17" s="114"/>
      <c r="J17" s="114"/>
      <c r="K17" s="114"/>
      <c r="L17" s="114"/>
      <c r="M17" s="114"/>
      <c r="N17" s="114"/>
      <c r="O17" s="114"/>
      <c r="P17" s="177"/>
      <c r="Q17" s="114"/>
      <c r="R17" s="115"/>
      <c r="S17" s="116">
        <f t="shared" si="0"/>
        <v>78648</v>
      </c>
    </row>
    <row r="18" spans="1:19" x14ac:dyDescent="0.25">
      <c r="A18" s="71">
        <v>14</v>
      </c>
      <c r="B18" s="19" t="s">
        <v>15</v>
      </c>
      <c r="C18" s="80">
        <v>1061</v>
      </c>
      <c r="D18" s="81">
        <v>9</v>
      </c>
      <c r="E18" s="82">
        <f t="shared" si="1"/>
        <v>17.243223374175308</v>
      </c>
      <c r="F18" s="83">
        <f t="shared" si="2"/>
        <v>2032.7844444444445</v>
      </c>
      <c r="G18" s="118">
        <v>15828.68</v>
      </c>
      <c r="H18" s="112">
        <v>1885.58</v>
      </c>
      <c r="I18" s="114">
        <v>580.79999999999995</v>
      </c>
      <c r="J18" s="114"/>
      <c r="K18" s="114"/>
      <c r="L18" s="114"/>
      <c r="M18" s="114"/>
      <c r="N18" s="114"/>
      <c r="O18" s="114"/>
      <c r="P18" s="177"/>
      <c r="Q18" s="114"/>
      <c r="R18" s="115"/>
      <c r="S18" s="116">
        <f t="shared" si="0"/>
        <v>18295.060000000001</v>
      </c>
    </row>
    <row r="19" spans="1:19" x14ac:dyDescent="0.25">
      <c r="A19" s="71">
        <v>15</v>
      </c>
      <c r="B19" s="19" t="s">
        <v>16</v>
      </c>
      <c r="C19" s="80">
        <v>12936</v>
      </c>
      <c r="D19" s="81">
        <v>15</v>
      </c>
      <c r="E19" s="82">
        <f t="shared" si="1"/>
        <v>7.8908093692022261</v>
      </c>
      <c r="F19" s="83">
        <f t="shared" si="2"/>
        <v>6805.0339999999997</v>
      </c>
      <c r="G19" s="111">
        <v>92906.28</v>
      </c>
      <c r="H19" s="112">
        <f>5337.28+704.33+2947.62</f>
        <v>8989.23</v>
      </c>
      <c r="I19" s="114">
        <v>180</v>
      </c>
      <c r="J19" s="114"/>
      <c r="K19" s="114"/>
      <c r="L19" s="114"/>
      <c r="M19" s="114"/>
      <c r="N19" s="114"/>
      <c r="O19" s="114"/>
      <c r="P19" s="177"/>
      <c r="Q19" s="114"/>
      <c r="R19" s="115"/>
      <c r="S19" s="116">
        <f t="shared" si="0"/>
        <v>102075.51</v>
      </c>
    </row>
    <row r="20" spans="1:19" x14ac:dyDescent="0.25">
      <c r="A20" s="71">
        <v>16</v>
      </c>
      <c r="B20" s="19" t="s">
        <v>17</v>
      </c>
      <c r="C20" s="80">
        <v>24263</v>
      </c>
      <c r="D20" s="84">
        <v>17</v>
      </c>
      <c r="E20" s="82">
        <f t="shared" si="1"/>
        <v>5.2045216997073735</v>
      </c>
      <c r="F20" s="83">
        <f t="shared" si="2"/>
        <v>7428.0770588235291</v>
      </c>
      <c r="G20" s="111">
        <v>118926.33</v>
      </c>
      <c r="H20" s="112">
        <f>2083.64+2438.34</f>
        <v>4521.9799999999996</v>
      </c>
      <c r="I20" s="114">
        <v>2829</v>
      </c>
      <c r="J20" s="114"/>
      <c r="K20" s="114"/>
      <c r="L20" s="114"/>
      <c r="M20" s="114"/>
      <c r="N20" s="114"/>
      <c r="O20" s="114"/>
      <c r="P20" s="177"/>
      <c r="Q20" s="114"/>
      <c r="R20" s="115"/>
      <c r="S20" s="116">
        <f t="shared" si="0"/>
        <v>126277.31</v>
      </c>
    </row>
    <row r="21" spans="1:19" x14ac:dyDescent="0.25">
      <c r="A21" s="71">
        <v>17</v>
      </c>
      <c r="B21" s="19" t="s">
        <v>18</v>
      </c>
      <c r="C21" s="80">
        <v>3113</v>
      </c>
      <c r="D21" s="81">
        <v>9</v>
      </c>
      <c r="E21" s="82">
        <f t="shared" si="1"/>
        <v>9.0745261805332476</v>
      </c>
      <c r="F21" s="83">
        <f t="shared" si="2"/>
        <v>3138.7777777777778</v>
      </c>
      <c r="G21" s="111">
        <v>26588</v>
      </c>
      <c r="H21" s="112">
        <v>1661</v>
      </c>
      <c r="I21" s="114"/>
      <c r="J21" s="114"/>
      <c r="K21" s="114"/>
      <c r="L21" s="114"/>
      <c r="M21" s="114"/>
      <c r="N21" s="114"/>
      <c r="O21" s="114"/>
      <c r="P21" s="177"/>
      <c r="Q21" s="114"/>
      <c r="R21" s="115"/>
      <c r="S21" s="116">
        <f t="shared" si="0"/>
        <v>28249</v>
      </c>
    </row>
    <row r="22" spans="1:19" x14ac:dyDescent="0.25">
      <c r="A22" s="71">
        <v>18</v>
      </c>
      <c r="B22" s="19" t="s">
        <v>19</v>
      </c>
      <c r="C22" s="80">
        <v>6264</v>
      </c>
      <c r="D22" s="81">
        <v>15</v>
      </c>
      <c r="E22" s="82">
        <f t="shared" si="1"/>
        <v>8.5490102171136648</v>
      </c>
      <c r="F22" s="83">
        <f t="shared" si="2"/>
        <v>3570.0666666666666</v>
      </c>
      <c r="G22" s="111">
        <v>45462</v>
      </c>
      <c r="H22" s="112">
        <v>5071</v>
      </c>
      <c r="I22" s="114">
        <v>2036</v>
      </c>
      <c r="J22" s="114"/>
      <c r="K22" s="114">
        <v>982</v>
      </c>
      <c r="L22" s="114"/>
      <c r="M22" s="114"/>
      <c r="N22" s="114"/>
      <c r="O22" s="114"/>
      <c r="P22" s="177"/>
      <c r="Q22" s="114"/>
      <c r="R22" s="115"/>
      <c r="S22" s="116">
        <f t="shared" si="0"/>
        <v>53551</v>
      </c>
    </row>
    <row r="23" spans="1:19" x14ac:dyDescent="0.25">
      <c r="A23" s="71">
        <v>19</v>
      </c>
      <c r="B23" s="19" t="s">
        <v>20</v>
      </c>
      <c r="C23" s="80">
        <v>7631</v>
      </c>
      <c r="D23" s="81">
        <v>15</v>
      </c>
      <c r="E23" s="82">
        <f t="shared" si="1"/>
        <v>16.319833573581445</v>
      </c>
      <c r="F23" s="83">
        <f t="shared" si="2"/>
        <v>8302.4433333333345</v>
      </c>
      <c r="G23" s="119">
        <v>123064.74</v>
      </c>
      <c r="H23" s="120">
        <v>1087.06</v>
      </c>
      <c r="I23" s="114"/>
      <c r="J23" s="114"/>
      <c r="K23" s="114">
        <v>384.85</v>
      </c>
      <c r="L23" s="114"/>
      <c r="M23" s="114"/>
      <c r="N23" s="114"/>
      <c r="O23" s="114"/>
      <c r="P23" s="177"/>
      <c r="Q23" s="114"/>
      <c r="R23" s="115"/>
      <c r="S23" s="116">
        <f t="shared" si="0"/>
        <v>124536.65000000001</v>
      </c>
    </row>
    <row r="24" spans="1:19" x14ac:dyDescent="0.25">
      <c r="A24" s="71">
        <v>20</v>
      </c>
      <c r="B24" s="19" t="s">
        <v>21</v>
      </c>
      <c r="C24" s="80">
        <v>9359</v>
      </c>
      <c r="D24" s="81">
        <v>15</v>
      </c>
      <c r="E24" s="82">
        <f t="shared" si="1"/>
        <v>13.80925526231435</v>
      </c>
      <c r="F24" s="83">
        <f t="shared" si="2"/>
        <v>8616.0546666666669</v>
      </c>
      <c r="G24" s="119">
        <v>121559.16</v>
      </c>
      <c r="H24" s="112">
        <v>6821.66</v>
      </c>
      <c r="I24" s="114"/>
      <c r="J24" s="114"/>
      <c r="K24" s="114"/>
      <c r="L24" s="114"/>
      <c r="M24" s="114">
        <v>860</v>
      </c>
      <c r="N24" s="114"/>
      <c r="O24" s="114"/>
      <c r="P24" s="177"/>
      <c r="Q24" s="114"/>
      <c r="R24" s="115"/>
      <c r="S24" s="116">
        <f t="shared" si="0"/>
        <v>129240.82</v>
      </c>
    </row>
    <row r="25" spans="1:19" x14ac:dyDescent="0.25">
      <c r="A25" s="71">
        <v>21</v>
      </c>
      <c r="B25" s="19" t="s">
        <v>22</v>
      </c>
      <c r="C25" s="80">
        <v>2515</v>
      </c>
      <c r="D25" s="77">
        <v>9</v>
      </c>
      <c r="E25" s="82">
        <f t="shared" si="1"/>
        <v>9.8253439363817083</v>
      </c>
      <c r="F25" s="83">
        <f t="shared" si="2"/>
        <v>2745.6377777777775</v>
      </c>
      <c r="G25" s="111">
        <v>21769.62</v>
      </c>
      <c r="H25" s="112">
        <v>2359.12</v>
      </c>
      <c r="I25" s="114">
        <v>152</v>
      </c>
      <c r="J25" s="114">
        <v>430</v>
      </c>
      <c r="K25" s="114"/>
      <c r="L25" s="114"/>
      <c r="M25" s="114"/>
      <c r="N25" s="114"/>
      <c r="O25" s="114"/>
      <c r="P25" s="177"/>
      <c r="Q25" s="114"/>
      <c r="R25" s="115"/>
      <c r="S25" s="116">
        <f t="shared" si="0"/>
        <v>24710.739999999998</v>
      </c>
    </row>
    <row r="26" spans="1:19" x14ac:dyDescent="0.25">
      <c r="A26" s="71">
        <v>22</v>
      </c>
      <c r="B26" s="19" t="s">
        <v>23</v>
      </c>
      <c r="C26" s="80">
        <v>18297</v>
      </c>
      <c r="D26" s="77">
        <v>15</v>
      </c>
      <c r="E26" s="82">
        <f t="shared" si="1"/>
        <v>5.2401956604907909</v>
      </c>
      <c r="F26" s="83">
        <f t="shared" si="2"/>
        <v>6391.9906666666666</v>
      </c>
      <c r="G26" s="119">
        <v>95599.86</v>
      </c>
      <c r="H26" s="112">
        <v>0</v>
      </c>
      <c r="I26" s="114"/>
      <c r="J26" s="114"/>
      <c r="K26" s="114">
        <v>280</v>
      </c>
      <c r="L26" s="114"/>
      <c r="M26" s="114"/>
      <c r="N26" s="114"/>
      <c r="O26" s="114"/>
      <c r="P26" s="177"/>
      <c r="Q26" s="114"/>
      <c r="R26" s="115"/>
      <c r="S26" s="116">
        <f t="shared" si="0"/>
        <v>95879.86</v>
      </c>
    </row>
    <row r="27" spans="1:19" x14ac:dyDescent="0.25">
      <c r="A27" s="71">
        <v>23</v>
      </c>
      <c r="B27" s="19" t="s">
        <v>24</v>
      </c>
      <c r="C27" s="80">
        <v>2667</v>
      </c>
      <c r="D27" s="81">
        <v>9</v>
      </c>
      <c r="E27" s="82">
        <f t="shared" si="1"/>
        <v>8.1453618297712787</v>
      </c>
      <c r="F27" s="83">
        <f t="shared" si="2"/>
        <v>2413.7422222222222</v>
      </c>
      <c r="G27" s="111">
        <v>18048.189999999999</v>
      </c>
      <c r="H27" s="112">
        <f>1771.94+1190.46</f>
        <v>2962.4</v>
      </c>
      <c r="I27" s="114"/>
      <c r="J27" s="114"/>
      <c r="K27" s="114"/>
      <c r="L27" s="114">
        <v>430</v>
      </c>
      <c r="M27" s="114">
        <v>283.08999999999997</v>
      </c>
      <c r="N27" s="114"/>
      <c r="O27" s="114"/>
      <c r="P27" s="177"/>
      <c r="Q27" s="114"/>
      <c r="R27" s="115"/>
      <c r="S27" s="116">
        <f t="shared" si="0"/>
        <v>21723.68</v>
      </c>
    </row>
    <row r="28" spans="1:19" x14ac:dyDescent="0.25">
      <c r="A28" s="71">
        <v>24</v>
      </c>
      <c r="B28" s="19" t="s">
        <v>25</v>
      </c>
      <c r="C28" s="80">
        <v>7361</v>
      </c>
      <c r="D28" s="81">
        <v>15</v>
      </c>
      <c r="E28" s="82">
        <f t="shared" si="1"/>
        <v>8.0691237603586465</v>
      </c>
      <c r="F28" s="83">
        <f t="shared" si="2"/>
        <v>3959.788</v>
      </c>
      <c r="G28" s="111">
        <v>55728.67</v>
      </c>
      <c r="H28" s="112">
        <f>3073.64+594.51</f>
        <v>3668.1499999999996</v>
      </c>
      <c r="I28" s="114"/>
      <c r="J28" s="114"/>
      <c r="K28" s="114"/>
      <c r="L28" s="114"/>
      <c r="M28" s="114"/>
      <c r="N28" s="114"/>
      <c r="O28" s="114"/>
      <c r="P28" s="177"/>
      <c r="Q28" s="114"/>
      <c r="R28" s="115"/>
      <c r="S28" s="116">
        <f t="shared" si="0"/>
        <v>59396.82</v>
      </c>
    </row>
    <row r="29" spans="1:19" x14ac:dyDescent="0.25">
      <c r="A29" s="71">
        <v>25</v>
      </c>
      <c r="B29" s="19" t="s">
        <v>26</v>
      </c>
      <c r="C29" s="80">
        <v>91913</v>
      </c>
      <c r="D29" s="77">
        <v>15</v>
      </c>
      <c r="E29" s="82">
        <f t="shared" si="1"/>
        <v>1.6749208490637886</v>
      </c>
      <c r="F29" s="83">
        <f t="shared" si="2"/>
        <v>10263.133333333333</v>
      </c>
      <c r="G29" s="111">
        <v>147378</v>
      </c>
      <c r="H29" s="112">
        <v>5869</v>
      </c>
      <c r="I29" s="114"/>
      <c r="J29" s="114"/>
      <c r="K29" s="114"/>
      <c r="L29" s="114"/>
      <c r="M29" s="114">
        <v>700</v>
      </c>
      <c r="N29" s="114"/>
      <c r="O29" s="114"/>
      <c r="P29" s="177"/>
      <c r="Q29" s="114"/>
      <c r="R29" s="115"/>
      <c r="S29" s="116">
        <f t="shared" si="0"/>
        <v>153947</v>
      </c>
    </row>
    <row r="30" spans="1:19" x14ac:dyDescent="0.25">
      <c r="A30" s="71">
        <v>26</v>
      </c>
      <c r="B30" s="19" t="s">
        <v>27</v>
      </c>
      <c r="C30" s="80">
        <v>22632</v>
      </c>
      <c r="D30" s="81">
        <v>17</v>
      </c>
      <c r="E30" s="82">
        <f t="shared" si="1"/>
        <v>5.670284552845529</v>
      </c>
      <c r="F30" s="83">
        <f t="shared" si="2"/>
        <v>7548.8164705882355</v>
      </c>
      <c r="G30" s="111">
        <v>118423.32</v>
      </c>
      <c r="H30" s="112">
        <f>6567.21+458.4</f>
        <v>7025.61</v>
      </c>
      <c r="I30" s="114">
        <v>705.98</v>
      </c>
      <c r="J30" s="114"/>
      <c r="K30" s="114"/>
      <c r="L30" s="114"/>
      <c r="M30" s="114">
        <v>2174.9699999999998</v>
      </c>
      <c r="N30" s="114"/>
      <c r="O30" s="114"/>
      <c r="P30" s="177"/>
      <c r="Q30" s="114"/>
      <c r="R30" s="115"/>
      <c r="S30" s="116">
        <f t="shared" si="0"/>
        <v>128329.88</v>
      </c>
    </row>
    <row r="31" spans="1:19" x14ac:dyDescent="0.25">
      <c r="A31" s="71">
        <v>27</v>
      </c>
      <c r="B31" s="19" t="s">
        <v>28</v>
      </c>
      <c r="C31" s="80">
        <v>21047</v>
      </c>
      <c r="D31" s="81">
        <v>17</v>
      </c>
      <c r="E31" s="82">
        <f t="shared" si="1"/>
        <v>5.0343992017864778</v>
      </c>
      <c r="F31" s="83">
        <f t="shared" si="2"/>
        <v>6232.8823529411766</v>
      </c>
      <c r="G31" s="111">
        <v>100916</v>
      </c>
      <c r="H31" s="112">
        <v>2693</v>
      </c>
      <c r="I31" s="114"/>
      <c r="J31" s="114"/>
      <c r="K31" s="114"/>
      <c r="L31" s="114"/>
      <c r="M31" s="114">
        <v>2350</v>
      </c>
      <c r="N31" s="114"/>
      <c r="O31" s="114"/>
      <c r="P31" s="177"/>
      <c r="Q31" s="114"/>
      <c r="R31" s="115"/>
      <c r="S31" s="116">
        <f t="shared" si="0"/>
        <v>105959</v>
      </c>
    </row>
    <row r="32" spans="1:19" x14ac:dyDescent="0.25">
      <c r="A32" s="71">
        <v>28</v>
      </c>
      <c r="B32" s="19" t="s">
        <v>29</v>
      </c>
      <c r="C32" s="80">
        <v>3959</v>
      </c>
      <c r="D32" s="85">
        <v>9</v>
      </c>
      <c r="E32" s="82">
        <f t="shared" si="1"/>
        <v>8.2342005556958835</v>
      </c>
      <c r="F32" s="83">
        <f t="shared" si="2"/>
        <v>3622.1333333333332</v>
      </c>
      <c r="G32" s="111">
        <v>32599.200000000001</v>
      </c>
      <c r="H32" s="112">
        <v>0</v>
      </c>
      <c r="I32" s="114">
        <v>0</v>
      </c>
      <c r="J32" s="114"/>
      <c r="K32" s="114"/>
      <c r="L32" s="114">
        <v>0</v>
      </c>
      <c r="M32" s="114">
        <v>0</v>
      </c>
      <c r="N32" s="114"/>
      <c r="O32" s="114"/>
      <c r="P32" s="177"/>
      <c r="Q32" s="114"/>
      <c r="R32" s="115"/>
      <c r="S32" s="116">
        <f t="shared" si="0"/>
        <v>32599.200000000001</v>
      </c>
    </row>
    <row r="33" spans="1:19" x14ac:dyDescent="0.25">
      <c r="A33" s="71">
        <v>29</v>
      </c>
      <c r="B33" s="19" t="s">
        <v>30</v>
      </c>
      <c r="C33" s="80">
        <v>2848</v>
      </c>
      <c r="D33" s="81">
        <v>9</v>
      </c>
      <c r="E33" s="82">
        <f t="shared" si="1"/>
        <v>2.3410147471910112</v>
      </c>
      <c r="F33" s="83">
        <f t="shared" si="2"/>
        <v>740.80111111111114</v>
      </c>
      <c r="G33" s="121">
        <v>6667.21</v>
      </c>
      <c r="H33" s="112">
        <v>0</v>
      </c>
      <c r="I33" s="114"/>
      <c r="J33" s="114"/>
      <c r="K33" s="114"/>
      <c r="L33" s="114"/>
      <c r="M33" s="114"/>
      <c r="N33" s="114"/>
      <c r="O33" s="114"/>
      <c r="P33" s="177"/>
      <c r="Q33" s="114"/>
      <c r="R33" s="115"/>
      <c r="S33" s="116">
        <f t="shared" si="0"/>
        <v>6667.21</v>
      </c>
    </row>
    <row r="34" spans="1:19" x14ac:dyDescent="0.25">
      <c r="A34" s="71">
        <v>30</v>
      </c>
      <c r="B34" s="19" t="s">
        <v>31</v>
      </c>
      <c r="C34" s="80">
        <v>7394</v>
      </c>
      <c r="D34" s="81">
        <v>15</v>
      </c>
      <c r="E34" s="82">
        <f t="shared" si="1"/>
        <v>9.2532634568569101</v>
      </c>
      <c r="F34" s="83">
        <f t="shared" si="2"/>
        <v>4561.2419999999993</v>
      </c>
      <c r="G34" s="119">
        <v>63875.21</v>
      </c>
      <c r="H34" s="112">
        <v>3733.47</v>
      </c>
      <c r="I34" s="114">
        <v>494.7</v>
      </c>
      <c r="J34" s="114"/>
      <c r="K34" s="114"/>
      <c r="L34" s="114"/>
      <c r="M34" s="114">
        <v>315.25</v>
      </c>
      <c r="N34" s="114"/>
      <c r="O34" s="114"/>
      <c r="P34" s="177"/>
      <c r="Q34" s="114"/>
      <c r="R34" s="115"/>
      <c r="S34" s="116">
        <f t="shared" si="0"/>
        <v>68418.62999999999</v>
      </c>
    </row>
    <row r="35" spans="1:19" x14ac:dyDescent="0.25">
      <c r="A35" s="71">
        <v>31</v>
      </c>
      <c r="B35" s="19" t="s">
        <v>32</v>
      </c>
      <c r="C35" s="80">
        <v>2973</v>
      </c>
      <c r="D35" s="81">
        <v>9</v>
      </c>
      <c r="E35" s="82">
        <f t="shared" si="1"/>
        <v>13.596999663639423</v>
      </c>
      <c r="F35" s="83">
        <f t="shared" si="2"/>
        <v>4491.5422222222223</v>
      </c>
      <c r="G35" s="119">
        <v>40183.550000000003</v>
      </c>
      <c r="H35" s="112">
        <v>0</v>
      </c>
      <c r="I35" s="122">
        <v>240.33</v>
      </c>
      <c r="J35" s="122"/>
      <c r="K35" s="123"/>
      <c r="L35" s="123"/>
      <c r="M35" s="123"/>
      <c r="N35" s="123"/>
      <c r="O35" s="123"/>
      <c r="P35" s="178"/>
      <c r="Q35" s="123"/>
      <c r="R35" s="124"/>
      <c r="S35" s="116">
        <f t="shared" si="0"/>
        <v>40423.880000000005</v>
      </c>
    </row>
    <row r="36" spans="1:19" x14ac:dyDescent="0.25">
      <c r="A36" s="71">
        <v>32</v>
      </c>
      <c r="B36" s="19" t="s">
        <v>33</v>
      </c>
      <c r="C36" s="80">
        <v>9135</v>
      </c>
      <c r="D36" s="81">
        <v>15</v>
      </c>
      <c r="E36" s="82">
        <f t="shared" si="1"/>
        <v>20.72689545703339</v>
      </c>
      <c r="F36" s="83">
        <f t="shared" si="2"/>
        <v>12622.679333333333</v>
      </c>
      <c r="G36" s="111">
        <v>181267.27</v>
      </c>
      <c r="H36" s="112">
        <v>5472.92</v>
      </c>
      <c r="I36" s="114"/>
      <c r="J36" s="114"/>
      <c r="K36" s="114"/>
      <c r="L36" s="114"/>
      <c r="M36" s="125">
        <v>2600</v>
      </c>
      <c r="N36" s="114"/>
      <c r="O36" s="114"/>
      <c r="P36" s="177"/>
      <c r="Q36" s="114"/>
      <c r="R36" s="115"/>
      <c r="S36" s="116">
        <f t="shared" si="0"/>
        <v>189340.19</v>
      </c>
    </row>
    <row r="37" spans="1:19" x14ac:dyDescent="0.25">
      <c r="A37" s="71">
        <v>33</v>
      </c>
      <c r="B37" s="19" t="s">
        <v>34</v>
      </c>
      <c r="C37" s="80">
        <v>9075</v>
      </c>
      <c r="D37" s="77">
        <v>15</v>
      </c>
      <c r="E37" s="82">
        <f t="shared" si="1"/>
        <v>15.095867768595042</v>
      </c>
      <c r="F37" s="83">
        <f t="shared" si="2"/>
        <v>9133</v>
      </c>
      <c r="G37" s="111">
        <v>129261</v>
      </c>
      <c r="H37" s="112">
        <v>7734</v>
      </c>
      <c r="I37" s="114"/>
      <c r="J37" s="114"/>
      <c r="K37" s="114"/>
      <c r="L37" s="114"/>
      <c r="M37" s="114"/>
      <c r="N37" s="114"/>
      <c r="O37" s="114"/>
      <c r="P37" s="177"/>
      <c r="Q37" s="114"/>
      <c r="R37" s="115"/>
      <c r="S37" s="116">
        <f t="shared" si="0"/>
        <v>136995</v>
      </c>
    </row>
    <row r="38" spans="1:19" x14ac:dyDescent="0.25">
      <c r="A38" s="71">
        <v>34</v>
      </c>
      <c r="B38" s="19" t="s">
        <v>35</v>
      </c>
      <c r="C38" s="80">
        <v>21541</v>
      </c>
      <c r="D38" s="77">
        <v>17</v>
      </c>
      <c r="E38" s="82">
        <f t="shared" si="1"/>
        <v>5.0077990808226174</v>
      </c>
      <c r="F38" s="83">
        <f t="shared" si="2"/>
        <v>6345.4705882352937</v>
      </c>
      <c r="G38" s="111">
        <v>96516</v>
      </c>
      <c r="H38" s="112">
        <v>6813</v>
      </c>
      <c r="I38" s="114"/>
      <c r="J38" s="114">
        <v>4544</v>
      </c>
      <c r="K38" s="114"/>
      <c r="L38" s="114"/>
      <c r="M38" s="114"/>
      <c r="N38" s="114"/>
      <c r="O38" s="114"/>
      <c r="P38" s="177"/>
      <c r="Q38" s="114"/>
      <c r="R38" s="115"/>
      <c r="S38" s="116">
        <f t="shared" si="0"/>
        <v>107873</v>
      </c>
    </row>
    <row r="39" spans="1:19" x14ac:dyDescent="0.25">
      <c r="A39" s="71">
        <v>35</v>
      </c>
      <c r="B39" s="19" t="s">
        <v>36</v>
      </c>
      <c r="C39" s="80">
        <v>8993</v>
      </c>
      <c r="D39" s="81">
        <v>15</v>
      </c>
      <c r="E39" s="82">
        <f t="shared" si="1"/>
        <v>6.5157344601356613</v>
      </c>
      <c r="F39" s="83">
        <f t="shared" si="2"/>
        <v>3906.4</v>
      </c>
      <c r="G39" s="111">
        <v>54269</v>
      </c>
      <c r="H39" s="112">
        <v>4327</v>
      </c>
      <c r="I39" s="114"/>
      <c r="J39" s="114"/>
      <c r="K39" s="114"/>
      <c r="L39" s="114"/>
      <c r="M39" s="114"/>
      <c r="N39" s="114"/>
      <c r="O39" s="114"/>
      <c r="P39" s="177"/>
      <c r="Q39" s="114"/>
      <c r="R39" s="115"/>
      <c r="S39" s="116">
        <f t="shared" si="0"/>
        <v>58596</v>
      </c>
    </row>
    <row r="40" spans="1:19" x14ac:dyDescent="0.25">
      <c r="A40" s="71">
        <v>36</v>
      </c>
      <c r="B40" s="19" t="s">
        <v>37</v>
      </c>
      <c r="C40" s="80">
        <v>10090</v>
      </c>
      <c r="D40" s="86">
        <v>15</v>
      </c>
      <c r="E40" s="82">
        <f t="shared" si="1"/>
        <v>12.657779980178395</v>
      </c>
      <c r="F40" s="83">
        <f t="shared" si="2"/>
        <v>8514.4666666666672</v>
      </c>
      <c r="G40" s="111">
        <v>117807</v>
      </c>
      <c r="H40" s="112">
        <v>9910</v>
      </c>
      <c r="I40" s="114"/>
      <c r="J40" s="114"/>
      <c r="K40" s="114"/>
      <c r="L40" s="114"/>
      <c r="M40" s="114"/>
      <c r="N40" s="114"/>
      <c r="O40" s="114"/>
      <c r="P40" s="177"/>
      <c r="Q40" s="114"/>
      <c r="R40" s="115"/>
      <c r="S40" s="116">
        <f t="shared" si="0"/>
        <v>127717</v>
      </c>
    </row>
    <row r="41" spans="1:19" x14ac:dyDescent="0.25">
      <c r="A41" s="71">
        <v>37</v>
      </c>
      <c r="B41" s="19" t="s">
        <v>38</v>
      </c>
      <c r="C41" s="80">
        <v>7274</v>
      </c>
      <c r="D41" s="81">
        <v>15</v>
      </c>
      <c r="E41" s="82">
        <f t="shared" si="1"/>
        <v>5.4789840527907616</v>
      </c>
      <c r="F41" s="83">
        <f t="shared" si="2"/>
        <v>2656.942</v>
      </c>
      <c r="G41" s="111">
        <v>34537.699999999997</v>
      </c>
      <c r="H41" s="112">
        <v>3833.48</v>
      </c>
      <c r="I41" s="113">
        <v>1482.95</v>
      </c>
      <c r="J41" s="114"/>
      <c r="K41" s="114"/>
      <c r="L41" s="114"/>
      <c r="M41" s="114"/>
      <c r="N41" s="114"/>
      <c r="O41" s="114"/>
      <c r="P41" s="177"/>
      <c r="Q41" s="114"/>
      <c r="R41" s="115"/>
      <c r="S41" s="116">
        <f t="shared" si="0"/>
        <v>39854.129999999997</v>
      </c>
    </row>
    <row r="42" spans="1:19" x14ac:dyDescent="0.25">
      <c r="A42" s="71">
        <v>38</v>
      </c>
      <c r="B42" s="19" t="s">
        <v>39</v>
      </c>
      <c r="C42" s="80">
        <v>8216</v>
      </c>
      <c r="D42" s="81">
        <v>15</v>
      </c>
      <c r="E42" s="82">
        <f t="shared" si="1"/>
        <v>19.437295520934757</v>
      </c>
      <c r="F42" s="83">
        <f t="shared" si="2"/>
        <v>10646.454666666665</v>
      </c>
      <c r="G42" s="111">
        <v>141926.12</v>
      </c>
      <c r="H42" s="112">
        <v>7589.9</v>
      </c>
      <c r="I42" s="114">
        <v>8400</v>
      </c>
      <c r="J42" s="114"/>
      <c r="K42" s="114"/>
      <c r="L42" s="114"/>
      <c r="M42" s="114"/>
      <c r="N42" s="114">
        <v>1780.8</v>
      </c>
      <c r="O42" s="114"/>
      <c r="P42" s="177"/>
      <c r="Q42" s="114"/>
      <c r="R42" s="115"/>
      <c r="S42" s="116">
        <f t="shared" si="0"/>
        <v>159696.81999999998</v>
      </c>
    </row>
    <row r="43" spans="1:19" x14ac:dyDescent="0.25">
      <c r="A43" s="71">
        <v>39</v>
      </c>
      <c r="B43" s="19" t="s">
        <v>40</v>
      </c>
      <c r="C43" s="80">
        <v>5620</v>
      </c>
      <c r="D43" s="81">
        <v>15</v>
      </c>
      <c r="E43" s="82">
        <f t="shared" si="1"/>
        <v>9.461921708185054</v>
      </c>
      <c r="F43" s="83">
        <f t="shared" si="2"/>
        <v>3545.0666666666666</v>
      </c>
      <c r="G43" s="111">
        <f>51879-1023+376</f>
        <v>51232</v>
      </c>
      <c r="H43" s="112">
        <v>1023</v>
      </c>
      <c r="I43" s="114"/>
      <c r="J43" s="114"/>
      <c r="K43" s="114"/>
      <c r="L43" s="114"/>
      <c r="M43" s="114">
        <v>921</v>
      </c>
      <c r="N43" s="114"/>
      <c r="O43" s="114"/>
      <c r="P43" s="177"/>
      <c r="Q43" s="114"/>
      <c r="R43" s="115"/>
      <c r="S43" s="116">
        <f t="shared" si="0"/>
        <v>53176</v>
      </c>
    </row>
    <row r="44" spans="1:19" x14ac:dyDescent="0.25">
      <c r="A44" s="71">
        <v>40</v>
      </c>
      <c r="B44" s="19" t="s">
        <v>41</v>
      </c>
      <c r="C44" s="80">
        <v>2224</v>
      </c>
      <c r="D44" s="87">
        <v>9</v>
      </c>
      <c r="E44" s="82">
        <f t="shared" si="1"/>
        <v>15.567122302158273</v>
      </c>
      <c r="F44" s="83">
        <f t="shared" si="2"/>
        <v>3846.8088888888888</v>
      </c>
      <c r="G44" s="121">
        <v>32872.79</v>
      </c>
      <c r="H44" s="112">
        <v>1748.49</v>
      </c>
      <c r="I44" s="114"/>
      <c r="J44" s="114"/>
      <c r="K44" s="114"/>
      <c r="L44" s="114"/>
      <c r="M44" s="114"/>
      <c r="N44" s="114"/>
      <c r="O44" s="114"/>
      <c r="P44" s="177"/>
      <c r="Q44" s="114"/>
      <c r="R44" s="115"/>
      <c r="S44" s="116">
        <f t="shared" si="0"/>
        <v>34621.279999999999</v>
      </c>
    </row>
    <row r="45" spans="1:19" x14ac:dyDescent="0.25">
      <c r="A45" s="71">
        <v>41</v>
      </c>
      <c r="B45" s="19" t="s">
        <v>42</v>
      </c>
      <c r="C45" s="80">
        <v>2344</v>
      </c>
      <c r="D45" s="81">
        <v>9</v>
      </c>
      <c r="E45" s="82">
        <f t="shared" si="1"/>
        <v>27.983127133105807</v>
      </c>
      <c r="F45" s="83">
        <f t="shared" si="2"/>
        <v>7288.0500000000011</v>
      </c>
      <c r="G45" s="111">
        <v>61141.08</v>
      </c>
      <c r="H45" s="112">
        <v>2449.37</v>
      </c>
      <c r="I45" s="114"/>
      <c r="J45" s="114"/>
      <c r="K45" s="114"/>
      <c r="L45" s="114">
        <v>2002</v>
      </c>
      <c r="M45" s="114"/>
      <c r="N45" s="114"/>
      <c r="O45" s="114"/>
      <c r="P45" s="177"/>
      <c r="Q45" s="114"/>
      <c r="R45" s="115"/>
      <c r="S45" s="116">
        <f t="shared" si="0"/>
        <v>65592.450000000012</v>
      </c>
    </row>
    <row r="46" spans="1:19" x14ac:dyDescent="0.25">
      <c r="A46" s="71">
        <v>42</v>
      </c>
      <c r="B46" s="19" t="s">
        <v>43</v>
      </c>
      <c r="C46" s="80">
        <v>60804</v>
      </c>
      <c r="D46" s="81">
        <v>15</v>
      </c>
      <c r="E46" s="82">
        <f t="shared" si="1"/>
        <v>3.2143079402670875</v>
      </c>
      <c r="F46" s="83">
        <f t="shared" si="2"/>
        <v>13029.518666666667</v>
      </c>
      <c r="G46" s="111">
        <v>174956.53</v>
      </c>
      <c r="H46" s="112">
        <v>15143.85</v>
      </c>
      <c r="I46" s="114"/>
      <c r="J46" s="114"/>
      <c r="K46" s="114"/>
      <c r="L46" s="114"/>
      <c r="M46" s="114">
        <v>5342.4</v>
      </c>
      <c r="N46" s="114"/>
      <c r="O46" s="114"/>
      <c r="P46" s="177"/>
      <c r="Q46" s="114"/>
      <c r="R46" s="115"/>
      <c r="S46" s="116">
        <f t="shared" si="0"/>
        <v>195442.78</v>
      </c>
    </row>
    <row r="47" spans="1:19" x14ac:dyDescent="0.25">
      <c r="A47" s="71">
        <v>43</v>
      </c>
      <c r="B47" s="19" t="s">
        <v>44</v>
      </c>
      <c r="C47" s="80">
        <v>23706</v>
      </c>
      <c r="D47" s="85">
        <v>17</v>
      </c>
      <c r="E47" s="82">
        <f t="shared" si="1"/>
        <v>7.6570007593014422</v>
      </c>
      <c r="F47" s="83">
        <f t="shared" si="2"/>
        <v>10677.462352941177</v>
      </c>
      <c r="G47" s="111">
        <v>161469.31</v>
      </c>
      <c r="H47" s="112">
        <v>13931.18</v>
      </c>
      <c r="I47" s="114"/>
      <c r="J47" s="114">
        <v>3478.5</v>
      </c>
      <c r="K47" s="114">
        <v>1235.3499999999999</v>
      </c>
      <c r="L47" s="114"/>
      <c r="M47" s="114">
        <v>1402.52</v>
      </c>
      <c r="N47" s="114"/>
      <c r="O47" s="114"/>
      <c r="P47" s="177"/>
      <c r="Q47" s="114"/>
      <c r="R47" s="115"/>
      <c r="S47" s="116">
        <f t="shared" si="0"/>
        <v>181516.86</v>
      </c>
    </row>
    <row r="48" spans="1:19" x14ac:dyDescent="0.25">
      <c r="A48" s="71">
        <v>44</v>
      </c>
      <c r="B48" s="19" t="s">
        <v>45</v>
      </c>
      <c r="C48" s="80">
        <v>23500</v>
      </c>
      <c r="D48" s="81">
        <v>13</v>
      </c>
      <c r="E48" s="82">
        <f t="shared" si="1"/>
        <v>6.8082553191489366</v>
      </c>
      <c r="F48" s="83">
        <f t="shared" si="2"/>
        <v>12307.23076923077</v>
      </c>
      <c r="G48" s="111">
        <v>142708</v>
      </c>
      <c r="H48" s="112">
        <v>10799</v>
      </c>
      <c r="I48" s="114">
        <v>5887</v>
      </c>
      <c r="J48" s="114"/>
      <c r="K48" s="114"/>
      <c r="L48" s="114"/>
      <c r="M48" s="114">
        <v>600</v>
      </c>
      <c r="N48" s="114"/>
      <c r="O48" s="114"/>
      <c r="P48" s="177"/>
      <c r="Q48" s="114"/>
      <c r="R48" s="115"/>
      <c r="S48" s="116">
        <f t="shared" si="0"/>
        <v>159994</v>
      </c>
    </row>
    <row r="49" spans="1:19" x14ac:dyDescent="0.25">
      <c r="A49" s="71">
        <v>45</v>
      </c>
      <c r="B49" s="19" t="s">
        <v>46</v>
      </c>
      <c r="C49" s="80">
        <v>4594</v>
      </c>
      <c r="D49" s="81">
        <v>9</v>
      </c>
      <c r="E49" s="82">
        <f t="shared" si="1"/>
        <v>8.8713539399216366</v>
      </c>
      <c r="F49" s="83">
        <f t="shared" si="2"/>
        <v>4528.333333333333</v>
      </c>
      <c r="G49" s="111">
        <v>36129</v>
      </c>
      <c r="H49" s="112">
        <v>2547</v>
      </c>
      <c r="I49" s="114">
        <v>842</v>
      </c>
      <c r="J49" s="114"/>
      <c r="K49" s="114"/>
      <c r="L49" s="114"/>
      <c r="M49" s="114">
        <v>1237</v>
      </c>
      <c r="N49" s="114"/>
      <c r="O49" s="114"/>
      <c r="P49" s="177"/>
      <c r="Q49" s="114"/>
      <c r="R49" s="115"/>
      <c r="S49" s="116">
        <f t="shared" si="0"/>
        <v>40755</v>
      </c>
    </row>
    <row r="50" spans="1:19" x14ac:dyDescent="0.25">
      <c r="A50" s="72">
        <v>46</v>
      </c>
      <c r="B50" s="74" t="s">
        <v>47</v>
      </c>
      <c r="C50" s="80">
        <v>57145</v>
      </c>
      <c r="D50" s="88">
        <v>15</v>
      </c>
      <c r="E50" s="82">
        <f t="shared" si="1"/>
        <v>6.0982551404322347</v>
      </c>
      <c r="F50" s="83">
        <f t="shared" si="2"/>
        <v>23232.319333333337</v>
      </c>
      <c r="G50" s="111">
        <v>306954.28999999998</v>
      </c>
      <c r="H50" s="112">
        <v>20272.900000000001</v>
      </c>
      <c r="I50" s="123">
        <v>9531.01</v>
      </c>
      <c r="J50" s="123">
        <v>5753.75</v>
      </c>
      <c r="K50" s="123">
        <v>1604.53</v>
      </c>
      <c r="L50" s="123"/>
      <c r="M50" s="123"/>
      <c r="N50" s="123"/>
      <c r="O50" s="123"/>
      <c r="P50" s="178">
        <v>3009.56</v>
      </c>
      <c r="Q50" s="123">
        <v>1358.75</v>
      </c>
      <c r="R50" s="124"/>
      <c r="S50" s="116">
        <f>G50+H50+I50+J50+K50+L50+M50+N50+O50+P50+Q50</f>
        <v>348484.79000000004</v>
      </c>
    </row>
    <row r="51" spans="1:19" x14ac:dyDescent="0.25">
      <c r="A51" s="71">
        <v>47</v>
      </c>
      <c r="B51" s="19" t="s">
        <v>48</v>
      </c>
      <c r="C51" s="80">
        <v>8265</v>
      </c>
      <c r="D51" s="81">
        <v>15</v>
      </c>
      <c r="E51" s="82">
        <f t="shared" si="1"/>
        <v>12.213710828796128</v>
      </c>
      <c r="F51" s="83">
        <f t="shared" si="2"/>
        <v>6729.7546666666658</v>
      </c>
      <c r="G51" s="111">
        <v>96405.34</v>
      </c>
      <c r="H51" s="112">
        <v>4540.9799999999996</v>
      </c>
      <c r="I51" s="114"/>
      <c r="J51" s="114"/>
      <c r="K51" s="114"/>
      <c r="L51" s="114"/>
      <c r="M51" s="114"/>
      <c r="N51" s="114"/>
      <c r="O51" s="114"/>
      <c r="P51" s="177"/>
      <c r="Q51" s="114"/>
      <c r="R51" s="115"/>
      <c r="S51" s="116">
        <f t="shared" ref="S51:S114" si="3">G51+H51+I51+J51+K51+L51+M51+N51+O51+P51+Q51</f>
        <v>100946.31999999999</v>
      </c>
    </row>
    <row r="52" spans="1:19" x14ac:dyDescent="0.25">
      <c r="A52" s="71">
        <v>48</v>
      </c>
      <c r="B52" s="19" t="s">
        <v>49</v>
      </c>
      <c r="C52" s="80">
        <v>5652</v>
      </c>
      <c r="D52" s="81">
        <v>15</v>
      </c>
      <c r="E52" s="82">
        <f t="shared" si="1"/>
        <v>10.568115711252654</v>
      </c>
      <c r="F52" s="83">
        <f t="shared" si="2"/>
        <v>3982.0659999999998</v>
      </c>
      <c r="G52" s="111">
        <v>56161.34</v>
      </c>
      <c r="H52" s="112">
        <f>3389.02+169.53</f>
        <v>3558.55</v>
      </c>
      <c r="I52" s="114">
        <v>11.1</v>
      </c>
      <c r="J52" s="114"/>
      <c r="K52" s="114"/>
      <c r="L52" s="114"/>
      <c r="M52" s="114"/>
      <c r="N52" s="114"/>
      <c r="O52" s="114"/>
      <c r="P52" s="177"/>
      <c r="Q52" s="114"/>
      <c r="R52" s="115"/>
      <c r="S52" s="116">
        <f t="shared" si="3"/>
        <v>59730.99</v>
      </c>
    </row>
    <row r="53" spans="1:19" x14ac:dyDescent="0.25">
      <c r="A53" s="71">
        <v>49</v>
      </c>
      <c r="B53" s="19" t="s">
        <v>50</v>
      </c>
      <c r="C53" s="80">
        <v>6215</v>
      </c>
      <c r="D53" s="81">
        <v>15</v>
      </c>
      <c r="E53" s="82">
        <f t="shared" si="1"/>
        <v>12.425914722445695</v>
      </c>
      <c r="F53" s="83">
        <f t="shared" si="2"/>
        <v>5148.4706666666661</v>
      </c>
      <c r="G53" s="111">
        <v>70444.66</v>
      </c>
      <c r="H53" s="112">
        <v>4572.3999999999996</v>
      </c>
      <c r="I53" s="114"/>
      <c r="J53" s="114"/>
      <c r="K53" s="114"/>
      <c r="L53" s="114"/>
      <c r="M53" s="125">
        <v>2210</v>
      </c>
      <c r="N53" s="114"/>
      <c r="O53" s="114"/>
      <c r="P53" s="177"/>
      <c r="Q53" s="114"/>
      <c r="R53" s="115"/>
      <c r="S53" s="116">
        <f t="shared" si="3"/>
        <v>77227.06</v>
      </c>
    </row>
    <row r="54" spans="1:19" x14ac:dyDescent="0.25">
      <c r="A54" s="71">
        <v>50</v>
      </c>
      <c r="B54" s="19" t="s">
        <v>51</v>
      </c>
      <c r="C54" s="80">
        <v>5383</v>
      </c>
      <c r="D54" s="89">
        <v>15</v>
      </c>
      <c r="E54" s="82">
        <f t="shared" si="1"/>
        <v>8.770499721344974</v>
      </c>
      <c r="F54" s="83">
        <f t="shared" si="2"/>
        <v>3147.44</v>
      </c>
      <c r="G54" s="111">
        <v>47211.6</v>
      </c>
      <c r="H54" s="112">
        <v>0</v>
      </c>
      <c r="I54" s="114"/>
      <c r="J54" s="114"/>
      <c r="K54" s="114"/>
      <c r="L54" s="114"/>
      <c r="M54" s="114"/>
      <c r="N54" s="114"/>
      <c r="O54" s="114"/>
      <c r="P54" s="177"/>
      <c r="Q54" s="114"/>
      <c r="R54" s="115"/>
      <c r="S54" s="116">
        <f t="shared" si="3"/>
        <v>47211.6</v>
      </c>
    </row>
    <row r="55" spans="1:19" x14ac:dyDescent="0.25">
      <c r="A55" s="71">
        <v>51</v>
      </c>
      <c r="B55" s="19" t="s">
        <v>52</v>
      </c>
      <c r="C55" s="80">
        <v>15951</v>
      </c>
      <c r="D55" s="81">
        <v>15</v>
      </c>
      <c r="E55" s="82">
        <f t="shared" si="1"/>
        <v>6.4210394332643723</v>
      </c>
      <c r="F55" s="83">
        <f t="shared" si="2"/>
        <v>6828.1333333333332</v>
      </c>
      <c r="G55" s="111">
        <v>93710.24</v>
      </c>
      <c r="H55" s="112">
        <v>8119.53</v>
      </c>
      <c r="I55" s="114">
        <v>592.23</v>
      </c>
      <c r="J55" s="114"/>
      <c r="K55" s="114"/>
      <c r="L55" s="114"/>
      <c r="M55" s="114"/>
      <c r="N55" s="114"/>
      <c r="O55" s="114"/>
      <c r="P55" s="177"/>
      <c r="Q55" s="114"/>
      <c r="R55" s="115"/>
      <c r="S55" s="116">
        <f t="shared" si="3"/>
        <v>102422</v>
      </c>
    </row>
    <row r="56" spans="1:19" x14ac:dyDescent="0.25">
      <c r="A56" s="71">
        <v>52</v>
      </c>
      <c r="B56" s="19" t="s">
        <v>53</v>
      </c>
      <c r="C56" s="80">
        <v>5158</v>
      </c>
      <c r="D56" s="81">
        <v>15</v>
      </c>
      <c r="E56" s="82">
        <f t="shared" si="1"/>
        <v>10.275494377665762</v>
      </c>
      <c r="F56" s="83">
        <f t="shared" si="2"/>
        <v>3533.4</v>
      </c>
      <c r="G56" s="111">
        <v>51421</v>
      </c>
      <c r="H56" s="112">
        <v>1580</v>
      </c>
      <c r="I56" s="114"/>
      <c r="J56" s="114"/>
      <c r="K56" s="114"/>
      <c r="L56" s="114"/>
      <c r="M56" s="114"/>
      <c r="N56" s="114"/>
      <c r="O56" s="114"/>
      <c r="P56" s="177"/>
      <c r="Q56" s="114"/>
      <c r="R56" s="115"/>
      <c r="S56" s="116">
        <f t="shared" si="3"/>
        <v>53001</v>
      </c>
    </row>
    <row r="57" spans="1:19" x14ac:dyDescent="0.25">
      <c r="A57" s="71">
        <v>53</v>
      </c>
      <c r="B57" s="19" t="s">
        <v>54</v>
      </c>
      <c r="C57" s="80">
        <v>5941</v>
      </c>
      <c r="D57" s="81">
        <v>15</v>
      </c>
      <c r="E57" s="82">
        <f t="shared" si="1"/>
        <v>11.567513886551087</v>
      </c>
      <c r="F57" s="83">
        <f t="shared" si="2"/>
        <v>4581.5066666666671</v>
      </c>
      <c r="G57" s="111">
        <v>65070.58</v>
      </c>
      <c r="H57" s="112">
        <v>2247.02</v>
      </c>
      <c r="I57" s="114">
        <v>975</v>
      </c>
      <c r="J57" s="114"/>
      <c r="K57" s="114"/>
      <c r="L57" s="114"/>
      <c r="M57" s="114">
        <v>430</v>
      </c>
      <c r="N57" s="114"/>
      <c r="O57" s="114"/>
      <c r="P57" s="177"/>
      <c r="Q57" s="114"/>
      <c r="R57" s="115"/>
      <c r="S57" s="116">
        <f t="shared" si="3"/>
        <v>68722.600000000006</v>
      </c>
    </row>
    <row r="58" spans="1:19" x14ac:dyDescent="0.25">
      <c r="A58" s="71">
        <v>54</v>
      </c>
      <c r="B58" s="19" t="s">
        <v>55</v>
      </c>
      <c r="C58" s="80">
        <v>23814</v>
      </c>
      <c r="D58" s="81">
        <v>17</v>
      </c>
      <c r="E58" s="82">
        <f t="shared" si="1"/>
        <v>1.7303460149491896</v>
      </c>
      <c r="F58" s="83">
        <f t="shared" si="2"/>
        <v>2423.909411764706</v>
      </c>
      <c r="G58" s="121">
        <v>41206.46</v>
      </c>
      <c r="H58" s="112">
        <v>0</v>
      </c>
      <c r="I58" s="114"/>
      <c r="J58" s="114"/>
      <c r="K58" s="114"/>
      <c r="L58" s="114"/>
      <c r="M58" s="114"/>
      <c r="N58" s="114"/>
      <c r="O58" s="114"/>
      <c r="P58" s="177"/>
      <c r="Q58" s="114"/>
      <c r="R58" s="115"/>
      <c r="S58" s="116">
        <f t="shared" si="3"/>
        <v>41206.46</v>
      </c>
    </row>
    <row r="59" spans="1:19" x14ac:dyDescent="0.25">
      <c r="A59" s="71">
        <v>55</v>
      </c>
      <c r="B59" s="19" t="s">
        <v>56</v>
      </c>
      <c r="C59" s="80">
        <v>5734</v>
      </c>
      <c r="D59" s="81">
        <v>15</v>
      </c>
      <c r="E59" s="82">
        <f t="shared" si="1"/>
        <v>12.976407394489014</v>
      </c>
      <c r="F59" s="83">
        <f t="shared" si="2"/>
        <v>4960.4480000000003</v>
      </c>
      <c r="G59" s="111">
        <v>69040.95</v>
      </c>
      <c r="H59" s="112">
        <v>5365.77</v>
      </c>
      <c r="I59" s="114"/>
      <c r="J59" s="114"/>
      <c r="K59" s="114"/>
      <c r="L59" s="114"/>
      <c r="M59" s="114"/>
      <c r="N59" s="114"/>
      <c r="O59" s="114"/>
      <c r="P59" s="177"/>
      <c r="Q59" s="114"/>
      <c r="R59" s="115"/>
      <c r="S59" s="116">
        <f t="shared" si="3"/>
        <v>74406.720000000001</v>
      </c>
    </row>
    <row r="60" spans="1:19" x14ac:dyDescent="0.25">
      <c r="A60" s="71">
        <v>56</v>
      </c>
      <c r="B60" s="19" t="s">
        <v>57</v>
      </c>
      <c r="C60" s="80">
        <v>24477</v>
      </c>
      <c r="D60" s="81">
        <v>17</v>
      </c>
      <c r="E60" s="82">
        <f t="shared" si="1"/>
        <v>11.14922825509662</v>
      </c>
      <c r="F60" s="83">
        <f t="shared" si="2"/>
        <v>16052.921176470587</v>
      </c>
      <c r="G60" s="111">
        <v>263800.21999999997</v>
      </c>
      <c r="H60" s="112">
        <v>9099.44</v>
      </c>
      <c r="I60" s="114"/>
      <c r="J60" s="114"/>
      <c r="K60" s="114"/>
      <c r="L60" s="114"/>
      <c r="M60" s="114"/>
      <c r="N60" s="114"/>
      <c r="O60" s="114"/>
      <c r="P60" s="177"/>
      <c r="Q60" s="114"/>
      <c r="R60" s="115"/>
      <c r="S60" s="116">
        <f t="shared" si="3"/>
        <v>272899.65999999997</v>
      </c>
    </row>
    <row r="61" spans="1:19" x14ac:dyDescent="0.25">
      <c r="A61" s="71">
        <v>57</v>
      </c>
      <c r="B61" s="19" t="s">
        <v>58</v>
      </c>
      <c r="C61" s="80">
        <v>10330</v>
      </c>
      <c r="D61" s="81">
        <v>15</v>
      </c>
      <c r="E61" s="82">
        <f t="shared" si="1"/>
        <v>13.938712487899322</v>
      </c>
      <c r="F61" s="83">
        <f t="shared" si="2"/>
        <v>9599.126666666667</v>
      </c>
      <c r="G61" s="119">
        <v>129156.81</v>
      </c>
      <c r="H61" s="112">
        <v>5560.68</v>
      </c>
      <c r="I61" s="114">
        <v>4497.12</v>
      </c>
      <c r="J61" s="114">
        <v>2276.5</v>
      </c>
      <c r="K61" s="126">
        <v>1653.99</v>
      </c>
      <c r="L61" s="114"/>
      <c r="M61" s="114"/>
      <c r="N61" s="114"/>
      <c r="O61" s="114"/>
      <c r="P61" s="177">
        <v>619.64</v>
      </c>
      <c r="Q61" s="114">
        <v>222.16</v>
      </c>
      <c r="R61" s="115"/>
      <c r="S61" s="116">
        <f t="shared" si="3"/>
        <v>143986.9</v>
      </c>
    </row>
    <row r="62" spans="1:19" x14ac:dyDescent="0.25">
      <c r="A62" s="72">
        <v>58</v>
      </c>
      <c r="B62" s="74" t="s">
        <v>59</v>
      </c>
      <c r="C62" s="80">
        <v>76618</v>
      </c>
      <c r="D62" s="88">
        <v>15</v>
      </c>
      <c r="E62" s="82">
        <f t="shared" si="1"/>
        <v>3.1314821582395784</v>
      </c>
      <c r="F62" s="83">
        <f t="shared" si="2"/>
        <v>15995.193333333335</v>
      </c>
      <c r="G62" s="111">
        <v>219395.92</v>
      </c>
      <c r="H62" s="112">
        <v>13510.78</v>
      </c>
      <c r="I62" s="123"/>
      <c r="J62" s="123"/>
      <c r="K62" s="123">
        <v>370.2</v>
      </c>
      <c r="L62" s="123"/>
      <c r="M62" s="123"/>
      <c r="N62" s="123"/>
      <c r="O62" s="123"/>
      <c r="P62" s="178"/>
      <c r="Q62" s="123">
        <v>6651</v>
      </c>
      <c r="R62" s="124"/>
      <c r="S62" s="116">
        <f t="shared" si="3"/>
        <v>239927.90000000002</v>
      </c>
    </row>
    <row r="63" spans="1:19" x14ac:dyDescent="0.25">
      <c r="A63" s="71">
        <v>59</v>
      </c>
      <c r="B63" s="19" t="s">
        <v>60</v>
      </c>
      <c r="C63" s="80">
        <v>17437</v>
      </c>
      <c r="D63" s="81">
        <v>15</v>
      </c>
      <c r="E63" s="82">
        <f t="shared" si="1"/>
        <v>5.0860813213282103</v>
      </c>
      <c r="F63" s="83">
        <f t="shared" si="2"/>
        <v>5912.4</v>
      </c>
      <c r="G63" s="111">
        <v>84947</v>
      </c>
      <c r="H63" s="112">
        <v>3739</v>
      </c>
      <c r="I63" s="114"/>
      <c r="J63" s="114"/>
      <c r="K63" s="114"/>
      <c r="L63" s="114"/>
      <c r="M63" s="114"/>
      <c r="N63" s="114"/>
      <c r="O63" s="114"/>
      <c r="P63" s="177"/>
      <c r="Q63" s="114"/>
      <c r="R63" s="115"/>
      <c r="S63" s="116">
        <f t="shared" si="3"/>
        <v>88686</v>
      </c>
    </row>
    <row r="64" spans="1:19" x14ac:dyDescent="0.25">
      <c r="A64" s="71">
        <v>60</v>
      </c>
      <c r="B64" s="19" t="s">
        <v>61</v>
      </c>
      <c r="C64" s="80">
        <v>3496</v>
      </c>
      <c r="D64" s="81">
        <v>9</v>
      </c>
      <c r="E64" s="82">
        <f t="shared" si="1"/>
        <v>11.605978260869565</v>
      </c>
      <c r="F64" s="83">
        <f t="shared" si="2"/>
        <v>4508.2777777777774</v>
      </c>
      <c r="G64" s="111">
        <v>39634.31</v>
      </c>
      <c r="H64" s="112">
        <v>940.19</v>
      </c>
      <c r="I64" s="114"/>
      <c r="J64" s="114"/>
      <c r="K64" s="114"/>
      <c r="L64" s="114"/>
      <c r="M64" s="114"/>
      <c r="N64" s="114"/>
      <c r="O64" s="114"/>
      <c r="P64" s="177"/>
      <c r="Q64" s="114"/>
      <c r="R64" s="115"/>
      <c r="S64" s="116">
        <f t="shared" si="3"/>
        <v>40574.5</v>
      </c>
    </row>
    <row r="65" spans="1:19" x14ac:dyDescent="0.25">
      <c r="A65" s="23">
        <v>61</v>
      </c>
      <c r="B65" s="19" t="s">
        <v>62</v>
      </c>
      <c r="C65" s="80">
        <v>11961</v>
      </c>
      <c r="D65" s="81">
        <v>15</v>
      </c>
      <c r="E65" s="82">
        <f t="shared" si="1"/>
        <v>7.3052871833458735</v>
      </c>
      <c r="F65" s="83">
        <f t="shared" si="2"/>
        <v>5825.2359999999999</v>
      </c>
      <c r="G65" s="119">
        <v>78647.7</v>
      </c>
      <c r="H65" s="120">
        <v>4835.46</v>
      </c>
      <c r="I65" s="114">
        <v>2094.6799999999998</v>
      </c>
      <c r="J65" s="114">
        <v>1255</v>
      </c>
      <c r="K65" s="114">
        <v>545.70000000000005</v>
      </c>
      <c r="L65" s="114"/>
      <c r="M65" s="114"/>
      <c r="N65" s="114"/>
      <c r="O65" s="114"/>
      <c r="P65" s="177"/>
      <c r="Q65" s="114"/>
      <c r="R65" s="115"/>
      <c r="S65" s="116">
        <f t="shared" si="3"/>
        <v>87378.54</v>
      </c>
    </row>
    <row r="66" spans="1:19" x14ac:dyDescent="0.25">
      <c r="A66" s="71">
        <v>62</v>
      </c>
      <c r="B66" s="19" t="s">
        <v>63</v>
      </c>
      <c r="C66" s="80">
        <v>2399</v>
      </c>
      <c r="D66" s="81">
        <v>9</v>
      </c>
      <c r="E66" s="82">
        <f t="shared" si="1"/>
        <v>8.5856606919549812</v>
      </c>
      <c r="F66" s="83">
        <f t="shared" si="2"/>
        <v>2288.5555555555557</v>
      </c>
      <c r="G66" s="111">
        <v>18858</v>
      </c>
      <c r="H66" s="112">
        <v>1325</v>
      </c>
      <c r="I66" s="114"/>
      <c r="J66" s="114">
        <v>414</v>
      </c>
      <c r="K66" s="114"/>
      <c r="L66" s="114"/>
      <c r="M66" s="114"/>
      <c r="N66" s="114"/>
      <c r="O66" s="114"/>
      <c r="P66" s="177"/>
      <c r="Q66" s="114"/>
      <c r="R66" s="115"/>
      <c r="S66" s="116">
        <f t="shared" si="3"/>
        <v>20597</v>
      </c>
    </row>
    <row r="67" spans="1:19" x14ac:dyDescent="0.25">
      <c r="A67" s="71">
        <v>63</v>
      </c>
      <c r="B67" s="19" t="s">
        <v>64</v>
      </c>
      <c r="C67" s="80">
        <v>13105</v>
      </c>
      <c r="D67" s="81">
        <v>15</v>
      </c>
      <c r="E67" s="82">
        <f t="shared" si="1"/>
        <v>7.5996352537199545</v>
      </c>
      <c r="F67" s="83">
        <f t="shared" si="2"/>
        <v>6639.5479999999998</v>
      </c>
      <c r="G67" s="111">
        <v>93132.02</v>
      </c>
      <c r="H67" s="112">
        <v>6461.2</v>
      </c>
      <c r="I67" s="114"/>
      <c r="J67" s="114"/>
      <c r="K67" s="114"/>
      <c r="L67" s="114"/>
      <c r="M67" s="114"/>
      <c r="N67" s="114"/>
      <c r="O67" s="114"/>
      <c r="P67" s="177"/>
      <c r="Q67" s="114"/>
      <c r="R67" s="115"/>
      <c r="S67" s="116">
        <f t="shared" si="3"/>
        <v>99593.22</v>
      </c>
    </row>
    <row r="68" spans="1:19" x14ac:dyDescent="0.25">
      <c r="A68" s="71">
        <v>64</v>
      </c>
      <c r="B68" s="19" t="s">
        <v>65</v>
      </c>
      <c r="C68" s="80">
        <v>24019</v>
      </c>
      <c r="D68" s="81">
        <v>17</v>
      </c>
      <c r="E68" s="82">
        <f t="shared" si="1"/>
        <v>3.7730130313501813</v>
      </c>
      <c r="F68" s="83">
        <f t="shared" si="2"/>
        <v>5330.8235294117649</v>
      </c>
      <c r="G68" s="111">
        <v>85612</v>
      </c>
      <c r="H68" s="112">
        <v>2646</v>
      </c>
      <c r="I68" s="114"/>
      <c r="J68" s="114"/>
      <c r="K68" s="114"/>
      <c r="L68" s="114"/>
      <c r="M68" s="114">
        <v>2366</v>
      </c>
      <c r="N68" s="114"/>
      <c r="O68" s="114"/>
      <c r="P68" s="177"/>
      <c r="Q68" s="114"/>
      <c r="R68" s="115"/>
      <c r="S68" s="116">
        <f t="shared" si="3"/>
        <v>90624</v>
      </c>
    </row>
    <row r="69" spans="1:19" x14ac:dyDescent="0.25">
      <c r="A69" s="71">
        <v>65</v>
      </c>
      <c r="B69" s="19" t="s">
        <v>66</v>
      </c>
      <c r="C69" s="80">
        <v>3194</v>
      </c>
      <c r="D69" s="81">
        <v>9</v>
      </c>
      <c r="E69" s="82">
        <f t="shared" si="1"/>
        <v>8.2179085785848471</v>
      </c>
      <c r="F69" s="83">
        <f t="shared" si="2"/>
        <v>2916.4444444444443</v>
      </c>
      <c r="G69" s="111">
        <v>24708</v>
      </c>
      <c r="H69" s="112">
        <v>1540</v>
      </c>
      <c r="I69" s="114"/>
      <c r="J69" s="114"/>
      <c r="K69" s="114"/>
      <c r="L69" s="114"/>
      <c r="M69" s="114"/>
      <c r="N69" s="114"/>
      <c r="O69" s="114"/>
      <c r="P69" s="177"/>
      <c r="Q69" s="114"/>
      <c r="R69" s="115"/>
      <c r="S69" s="116">
        <f t="shared" si="3"/>
        <v>26248</v>
      </c>
    </row>
    <row r="70" spans="1:19" x14ac:dyDescent="0.25">
      <c r="A70" s="71">
        <v>66</v>
      </c>
      <c r="B70" s="19" t="s">
        <v>67</v>
      </c>
      <c r="C70" s="80">
        <v>3542</v>
      </c>
      <c r="D70" s="81">
        <v>9</v>
      </c>
      <c r="E70" s="82">
        <f t="shared" ref="E70:E123" si="4">S70/C70</f>
        <v>13.370276679841899</v>
      </c>
      <c r="F70" s="83">
        <f t="shared" ref="F70:F123" si="5">S70/D70</f>
        <v>5261.9466666666667</v>
      </c>
      <c r="G70" s="111">
        <v>42035.5</v>
      </c>
      <c r="H70" s="112">
        <v>4503.5200000000004</v>
      </c>
      <c r="I70" s="114">
        <v>406</v>
      </c>
      <c r="J70" s="114"/>
      <c r="K70" s="114"/>
      <c r="L70" s="114"/>
      <c r="M70" s="114">
        <v>412.5</v>
      </c>
      <c r="N70" s="114"/>
      <c r="O70" s="114"/>
      <c r="P70" s="177"/>
      <c r="Q70" s="114"/>
      <c r="R70" s="115"/>
      <c r="S70" s="116">
        <f t="shared" si="3"/>
        <v>47357.520000000004</v>
      </c>
    </row>
    <row r="71" spans="1:19" x14ac:dyDescent="0.25">
      <c r="A71" s="71">
        <v>67</v>
      </c>
      <c r="B71" s="19" t="s">
        <v>68</v>
      </c>
      <c r="C71" s="80">
        <v>22072</v>
      </c>
      <c r="D71" s="81">
        <v>17</v>
      </c>
      <c r="E71" s="82">
        <f t="shared" si="4"/>
        <v>9.381697625951432</v>
      </c>
      <c r="F71" s="83">
        <f t="shared" si="5"/>
        <v>12180.754705882353</v>
      </c>
      <c r="G71" s="127">
        <v>207064.83</v>
      </c>
      <c r="H71" s="112">
        <v>8</v>
      </c>
      <c r="I71" s="114"/>
      <c r="J71" s="114"/>
      <c r="K71" s="114"/>
      <c r="L71" s="114"/>
      <c r="M71" s="114"/>
      <c r="N71" s="114"/>
      <c r="O71" s="114"/>
      <c r="P71" s="177"/>
      <c r="Q71" s="114"/>
      <c r="R71" s="115"/>
      <c r="S71" s="116">
        <f t="shared" si="3"/>
        <v>207072.83</v>
      </c>
    </row>
    <row r="72" spans="1:19" x14ac:dyDescent="0.25">
      <c r="A72" s="71">
        <v>68</v>
      </c>
      <c r="B72" s="19" t="s">
        <v>69</v>
      </c>
      <c r="C72" s="80">
        <v>1575</v>
      </c>
      <c r="D72" s="77">
        <v>9</v>
      </c>
      <c r="E72" s="82">
        <f t="shared" si="4"/>
        <v>2.2152380952380955</v>
      </c>
      <c r="F72" s="83">
        <f t="shared" si="5"/>
        <v>387.66666666666669</v>
      </c>
      <c r="G72" s="111">
        <v>3489</v>
      </c>
      <c r="H72" s="112">
        <v>0</v>
      </c>
      <c r="I72" s="114"/>
      <c r="J72" s="114"/>
      <c r="K72" s="114"/>
      <c r="L72" s="114"/>
      <c r="M72" s="114"/>
      <c r="N72" s="114"/>
      <c r="O72" s="114"/>
      <c r="P72" s="177"/>
      <c r="Q72" s="114"/>
      <c r="R72" s="115"/>
      <c r="S72" s="116">
        <f t="shared" si="3"/>
        <v>3489</v>
      </c>
    </row>
    <row r="73" spans="1:19" x14ac:dyDescent="0.25">
      <c r="A73" s="71">
        <v>69</v>
      </c>
      <c r="B73" s="19" t="s">
        <v>70</v>
      </c>
      <c r="C73" s="80">
        <v>1837</v>
      </c>
      <c r="D73" s="81">
        <v>9</v>
      </c>
      <c r="E73" s="82">
        <f t="shared" si="4"/>
        <v>13.314643440391944</v>
      </c>
      <c r="F73" s="83">
        <f t="shared" si="5"/>
        <v>2717.6666666666665</v>
      </c>
      <c r="G73" s="111">
        <v>22594</v>
      </c>
      <c r="H73" s="112">
        <v>1865</v>
      </c>
      <c r="I73" s="114"/>
      <c r="J73" s="114"/>
      <c r="K73" s="114"/>
      <c r="L73" s="114"/>
      <c r="M73" s="114"/>
      <c r="N73" s="114"/>
      <c r="O73" s="114"/>
      <c r="P73" s="177"/>
      <c r="Q73" s="114"/>
      <c r="R73" s="115"/>
      <c r="S73" s="116">
        <f t="shared" si="3"/>
        <v>24459</v>
      </c>
    </row>
    <row r="74" spans="1:19" x14ac:dyDescent="0.25">
      <c r="A74" s="71">
        <v>70</v>
      </c>
      <c r="B74" s="19" t="s">
        <v>71</v>
      </c>
      <c r="C74" s="80">
        <v>3544</v>
      </c>
      <c r="D74" s="81">
        <v>9</v>
      </c>
      <c r="E74" s="82">
        <f t="shared" si="4"/>
        <v>9.8681630925507893</v>
      </c>
      <c r="F74" s="83">
        <f t="shared" si="5"/>
        <v>3885.8633333333328</v>
      </c>
      <c r="G74" s="111">
        <v>31789.66</v>
      </c>
      <c r="H74" s="112">
        <v>3183.11</v>
      </c>
      <c r="I74" s="114"/>
      <c r="J74" s="114"/>
      <c r="K74" s="114"/>
      <c r="L74" s="114"/>
      <c r="M74" s="114"/>
      <c r="N74" s="114"/>
      <c r="O74" s="114"/>
      <c r="P74" s="177"/>
      <c r="Q74" s="114"/>
      <c r="R74" s="115"/>
      <c r="S74" s="116">
        <f t="shared" si="3"/>
        <v>34972.769999999997</v>
      </c>
    </row>
    <row r="75" spans="1:19" x14ac:dyDescent="0.25">
      <c r="A75" s="71">
        <v>71</v>
      </c>
      <c r="B75" s="19" t="s">
        <v>72</v>
      </c>
      <c r="C75" s="80">
        <v>3321</v>
      </c>
      <c r="D75" s="81">
        <v>9</v>
      </c>
      <c r="E75" s="82">
        <f t="shared" si="4"/>
        <v>12.745290575127974</v>
      </c>
      <c r="F75" s="83">
        <f t="shared" si="5"/>
        <v>4703.0122222222226</v>
      </c>
      <c r="G75" s="111">
        <v>41470.85</v>
      </c>
      <c r="H75" s="112">
        <v>856.26</v>
      </c>
      <c r="I75" s="114"/>
      <c r="J75" s="114"/>
      <c r="K75" s="114"/>
      <c r="L75" s="114"/>
      <c r="M75" s="114"/>
      <c r="N75" s="114"/>
      <c r="O75" s="114"/>
      <c r="P75" s="177"/>
      <c r="Q75" s="114"/>
      <c r="R75" s="115"/>
      <c r="S75" s="116">
        <f t="shared" si="3"/>
        <v>42327.11</v>
      </c>
    </row>
    <row r="76" spans="1:19" x14ac:dyDescent="0.25">
      <c r="A76" s="71">
        <v>72</v>
      </c>
      <c r="B76" s="19" t="s">
        <v>73</v>
      </c>
      <c r="C76" s="80">
        <v>35251</v>
      </c>
      <c r="D76" s="81">
        <v>17</v>
      </c>
      <c r="E76" s="82">
        <f t="shared" si="4"/>
        <v>4.8418484581997676</v>
      </c>
      <c r="F76" s="83">
        <f t="shared" si="5"/>
        <v>10040</v>
      </c>
      <c r="G76" s="111">
        <v>154173</v>
      </c>
      <c r="H76" s="112">
        <v>13707</v>
      </c>
      <c r="I76" s="114"/>
      <c r="J76" s="114"/>
      <c r="K76" s="114"/>
      <c r="L76" s="114"/>
      <c r="M76" s="114">
        <v>2800</v>
      </c>
      <c r="N76" s="114"/>
      <c r="O76" s="114"/>
      <c r="P76" s="177"/>
      <c r="Q76" s="114"/>
      <c r="R76" s="115"/>
      <c r="S76" s="116">
        <f t="shared" si="3"/>
        <v>170680</v>
      </c>
    </row>
    <row r="77" spans="1:19" x14ac:dyDescent="0.25">
      <c r="A77" s="71">
        <v>73</v>
      </c>
      <c r="B77" s="19" t="s">
        <v>74</v>
      </c>
      <c r="C77" s="80">
        <v>20265</v>
      </c>
      <c r="D77" s="90">
        <v>17</v>
      </c>
      <c r="E77" s="82">
        <f t="shared" si="4"/>
        <v>7.3732213175425603</v>
      </c>
      <c r="F77" s="83">
        <f t="shared" si="5"/>
        <v>8789.3135294117637</v>
      </c>
      <c r="G77" s="111">
        <f>131056.86</f>
        <v>131056.86</v>
      </c>
      <c r="H77" s="112">
        <v>9955.4699999999993</v>
      </c>
      <c r="I77" s="114"/>
      <c r="J77" s="114"/>
      <c r="K77" s="114"/>
      <c r="L77" s="114"/>
      <c r="M77" s="125">
        <v>8406</v>
      </c>
      <c r="N77" s="114"/>
      <c r="O77" s="114"/>
      <c r="P77" s="177"/>
      <c r="Q77" s="114"/>
      <c r="R77" s="115"/>
      <c r="S77" s="116">
        <f t="shared" si="3"/>
        <v>149418.32999999999</v>
      </c>
    </row>
    <row r="78" spans="1:19" x14ac:dyDescent="0.25">
      <c r="A78" s="71">
        <v>74</v>
      </c>
      <c r="B78" s="19" t="s">
        <v>75</v>
      </c>
      <c r="C78" s="80">
        <v>10705</v>
      </c>
      <c r="D78" s="90">
        <v>15</v>
      </c>
      <c r="E78" s="82">
        <f t="shared" si="4"/>
        <v>7.7177954226996732</v>
      </c>
      <c r="F78" s="83">
        <f t="shared" si="5"/>
        <v>5507.9333333333334</v>
      </c>
      <c r="G78" s="111">
        <v>76218</v>
      </c>
      <c r="H78" s="128">
        <v>5298</v>
      </c>
      <c r="I78" s="114"/>
      <c r="J78" s="125">
        <v>1103</v>
      </c>
      <c r="K78" s="114"/>
      <c r="L78" s="114"/>
      <c r="M78" s="114"/>
      <c r="N78" s="114"/>
      <c r="O78" s="114"/>
      <c r="P78" s="177"/>
      <c r="Q78" s="114"/>
      <c r="R78" s="115"/>
      <c r="S78" s="116">
        <f t="shared" si="3"/>
        <v>82619</v>
      </c>
    </row>
    <row r="79" spans="1:19" x14ac:dyDescent="0.25">
      <c r="A79" s="71">
        <v>75</v>
      </c>
      <c r="B79" s="19" t="s">
        <v>76</v>
      </c>
      <c r="C79" s="80">
        <v>3910</v>
      </c>
      <c r="D79" s="90">
        <v>9</v>
      </c>
      <c r="E79" s="82">
        <f t="shared" si="4"/>
        <v>11.230920716112532</v>
      </c>
      <c r="F79" s="83">
        <f t="shared" si="5"/>
        <v>4879.2111111111117</v>
      </c>
      <c r="G79" s="111">
        <v>37077.919999999998</v>
      </c>
      <c r="H79" s="112">
        <v>3274.98</v>
      </c>
      <c r="I79" s="114"/>
      <c r="J79" s="125">
        <v>1224</v>
      </c>
      <c r="K79" s="114"/>
      <c r="L79" s="114"/>
      <c r="M79" s="125">
        <v>1224</v>
      </c>
      <c r="N79" s="125">
        <v>1112</v>
      </c>
      <c r="O79" s="125"/>
      <c r="P79" s="177"/>
      <c r="Q79" s="114"/>
      <c r="R79" s="115"/>
      <c r="S79" s="116">
        <f t="shared" si="3"/>
        <v>43912.9</v>
      </c>
    </row>
    <row r="80" spans="1:19" x14ac:dyDescent="0.25">
      <c r="A80" s="71">
        <v>76</v>
      </c>
      <c r="B80" s="19" t="s">
        <v>77</v>
      </c>
      <c r="C80" s="80">
        <v>2764</v>
      </c>
      <c r="D80" s="90">
        <v>9</v>
      </c>
      <c r="E80" s="82">
        <f t="shared" si="4"/>
        <v>1.8339290882778581</v>
      </c>
      <c r="F80" s="83">
        <f t="shared" si="5"/>
        <v>563.21999999999991</v>
      </c>
      <c r="G80" s="111">
        <v>5068.9799999999996</v>
      </c>
      <c r="H80" s="112">
        <v>0</v>
      </c>
      <c r="I80" s="114"/>
      <c r="J80" s="114"/>
      <c r="K80" s="114"/>
      <c r="L80" s="114"/>
      <c r="M80" s="114"/>
      <c r="N80" s="114"/>
      <c r="O80" s="114"/>
      <c r="P80" s="177"/>
      <c r="Q80" s="114"/>
      <c r="R80" s="115"/>
      <c r="S80" s="116">
        <f t="shared" si="3"/>
        <v>5068.9799999999996</v>
      </c>
    </row>
    <row r="81" spans="1:19" x14ac:dyDescent="0.25">
      <c r="A81" s="71">
        <v>77</v>
      </c>
      <c r="B81" s="19" t="s">
        <v>78</v>
      </c>
      <c r="C81" s="80">
        <v>5253</v>
      </c>
      <c r="D81" s="90">
        <v>15</v>
      </c>
      <c r="E81" s="82">
        <f t="shared" si="4"/>
        <v>11.653087759375595</v>
      </c>
      <c r="F81" s="83">
        <f t="shared" si="5"/>
        <v>4080.911333333333</v>
      </c>
      <c r="G81" s="129">
        <v>58115.75</v>
      </c>
      <c r="H81" s="130"/>
      <c r="I81" s="114"/>
      <c r="J81" s="114">
        <v>1875</v>
      </c>
      <c r="K81" s="114">
        <v>422.92</v>
      </c>
      <c r="L81" s="114"/>
      <c r="M81" s="131">
        <v>800</v>
      </c>
      <c r="N81" s="114"/>
      <c r="O81" s="114"/>
      <c r="P81" s="177"/>
      <c r="Q81" s="114"/>
      <c r="R81" s="115"/>
      <c r="S81" s="116">
        <f t="shared" si="3"/>
        <v>61213.67</v>
      </c>
    </row>
    <row r="82" spans="1:19" x14ac:dyDescent="0.25">
      <c r="A82" s="71">
        <v>78</v>
      </c>
      <c r="B82" s="19" t="s">
        <v>79</v>
      </c>
      <c r="C82" s="80">
        <v>9856</v>
      </c>
      <c r="D82" s="90">
        <v>15</v>
      </c>
      <c r="E82" s="82">
        <f t="shared" si="4"/>
        <v>7.383334009740258</v>
      </c>
      <c r="F82" s="83">
        <f t="shared" si="5"/>
        <v>4851.3426666666655</v>
      </c>
      <c r="G82" s="111">
        <f>70409.04-2756.38</f>
        <v>67652.659999999989</v>
      </c>
      <c r="H82" s="112">
        <f>3251.48+1221</f>
        <v>4472.4799999999996</v>
      </c>
      <c r="I82" s="114"/>
      <c r="J82" s="114"/>
      <c r="K82" s="114"/>
      <c r="L82" s="114"/>
      <c r="M82" s="114">
        <v>645</v>
      </c>
      <c r="N82" s="114"/>
      <c r="O82" s="114"/>
      <c r="P82" s="177"/>
      <c r="Q82" s="114"/>
      <c r="R82" s="115"/>
      <c r="S82" s="116">
        <f t="shared" si="3"/>
        <v>72770.139999999985</v>
      </c>
    </row>
    <row r="83" spans="1:19" x14ac:dyDescent="0.25">
      <c r="A83" s="71">
        <v>79</v>
      </c>
      <c r="B83" s="19" t="s">
        <v>80</v>
      </c>
      <c r="C83" s="80">
        <v>5444</v>
      </c>
      <c r="D83" s="90">
        <v>15</v>
      </c>
      <c r="E83" s="82">
        <f t="shared" si="4"/>
        <v>4.872152828802351</v>
      </c>
      <c r="F83" s="83">
        <f t="shared" si="5"/>
        <v>1768.2666666666667</v>
      </c>
      <c r="G83" s="111">
        <v>26524</v>
      </c>
      <c r="H83" s="112">
        <v>0</v>
      </c>
      <c r="I83" s="114"/>
      <c r="J83" s="114"/>
      <c r="K83" s="114"/>
      <c r="L83" s="114"/>
      <c r="M83" s="114"/>
      <c r="N83" s="114"/>
      <c r="O83" s="114"/>
      <c r="P83" s="177"/>
      <c r="Q83" s="114"/>
      <c r="R83" s="115"/>
      <c r="S83" s="116">
        <f t="shared" si="3"/>
        <v>26524</v>
      </c>
    </row>
    <row r="84" spans="1:19" x14ac:dyDescent="0.25">
      <c r="A84" s="71">
        <v>80</v>
      </c>
      <c r="B84" s="19" t="s">
        <v>81</v>
      </c>
      <c r="C84" s="80">
        <v>8325</v>
      </c>
      <c r="D84" s="90">
        <v>15</v>
      </c>
      <c r="E84" s="82">
        <f t="shared" si="4"/>
        <v>5.8601225225225226</v>
      </c>
      <c r="F84" s="83">
        <f t="shared" si="5"/>
        <v>3252.3680000000004</v>
      </c>
      <c r="G84" s="111">
        <v>46444.36</v>
      </c>
      <c r="H84" s="112">
        <f>1340.16+1001</f>
        <v>2341.16</v>
      </c>
      <c r="I84" s="114"/>
      <c r="J84" s="114"/>
      <c r="K84" s="114"/>
      <c r="L84" s="114"/>
      <c r="M84" s="114"/>
      <c r="N84" s="114"/>
      <c r="O84" s="114"/>
      <c r="P84" s="177"/>
      <c r="Q84" s="114"/>
      <c r="R84" s="115"/>
      <c r="S84" s="116">
        <f t="shared" si="3"/>
        <v>48785.520000000004</v>
      </c>
    </row>
    <row r="85" spans="1:19" x14ac:dyDescent="0.25">
      <c r="A85" s="71">
        <v>81</v>
      </c>
      <c r="B85" s="19" t="s">
        <v>82</v>
      </c>
      <c r="C85" s="80">
        <v>3196</v>
      </c>
      <c r="D85" s="81">
        <v>9</v>
      </c>
      <c r="E85" s="82">
        <f t="shared" si="4"/>
        <v>8.5932509386733411</v>
      </c>
      <c r="F85" s="83">
        <f t="shared" si="5"/>
        <v>3051.5588888888888</v>
      </c>
      <c r="G85" s="111">
        <v>21535.35</v>
      </c>
      <c r="H85" s="112">
        <v>3431.68</v>
      </c>
      <c r="I85" s="114">
        <v>1661</v>
      </c>
      <c r="J85" s="114"/>
      <c r="K85" s="114"/>
      <c r="L85" s="114"/>
      <c r="M85" s="114">
        <v>836</v>
      </c>
      <c r="N85" s="114"/>
      <c r="O85" s="114"/>
      <c r="P85" s="177"/>
      <c r="Q85" s="114"/>
      <c r="R85" s="115"/>
      <c r="S85" s="116">
        <f t="shared" si="3"/>
        <v>27464.03</v>
      </c>
    </row>
    <row r="86" spans="1:19" x14ac:dyDescent="0.25">
      <c r="A86" s="71">
        <v>82</v>
      </c>
      <c r="B86" s="19" t="s">
        <v>83</v>
      </c>
      <c r="C86" s="80">
        <v>30386</v>
      </c>
      <c r="D86" s="81">
        <v>13</v>
      </c>
      <c r="E86" s="82">
        <f t="shared" si="4"/>
        <v>6.2849338511156452</v>
      </c>
      <c r="F86" s="83">
        <f t="shared" si="5"/>
        <v>14690.307692307691</v>
      </c>
      <c r="G86" s="111">
        <v>181227</v>
      </c>
      <c r="H86" s="112">
        <v>9747</v>
      </c>
      <c r="I86" s="114"/>
      <c r="J86" s="114"/>
      <c r="K86" s="114"/>
      <c r="L86" s="114"/>
      <c r="M86" s="114"/>
      <c r="N86" s="114"/>
      <c r="O86" s="114"/>
      <c r="P86" s="177"/>
      <c r="Q86" s="114"/>
      <c r="R86" s="115"/>
      <c r="S86" s="116">
        <f t="shared" si="3"/>
        <v>190974</v>
      </c>
    </row>
    <row r="87" spans="1:19" x14ac:dyDescent="0.25">
      <c r="A87" s="71">
        <v>83</v>
      </c>
      <c r="B87" s="19" t="s">
        <v>84</v>
      </c>
      <c r="C87" s="80">
        <v>26811</v>
      </c>
      <c r="D87" s="77">
        <v>17</v>
      </c>
      <c r="E87" s="82">
        <f t="shared" si="4"/>
        <v>4.0689642310991756</v>
      </c>
      <c r="F87" s="83">
        <f t="shared" si="5"/>
        <v>6417.2352941176468</v>
      </c>
      <c r="G87" s="111">
        <v>95894</v>
      </c>
      <c r="H87" s="112">
        <v>7541</v>
      </c>
      <c r="I87" s="114"/>
      <c r="J87" s="114">
        <v>2263</v>
      </c>
      <c r="K87" s="114"/>
      <c r="L87" s="114"/>
      <c r="M87" s="114">
        <f>5658-2263</f>
        <v>3395</v>
      </c>
      <c r="N87" s="114"/>
      <c r="O87" s="114"/>
      <c r="P87" s="177"/>
      <c r="Q87" s="114"/>
      <c r="R87" s="115"/>
      <c r="S87" s="116">
        <f t="shared" si="3"/>
        <v>109093</v>
      </c>
    </row>
    <row r="88" spans="1:19" x14ac:dyDescent="0.25">
      <c r="A88" s="71">
        <v>84</v>
      </c>
      <c r="B88" s="19" t="s">
        <v>85</v>
      </c>
      <c r="C88" s="80">
        <v>5050</v>
      </c>
      <c r="D88" s="81">
        <v>15</v>
      </c>
      <c r="E88" s="82">
        <f t="shared" si="4"/>
        <v>13.725742574257426</v>
      </c>
      <c r="F88" s="83">
        <f t="shared" si="5"/>
        <v>4621</v>
      </c>
      <c r="G88" s="111">
        <v>67440</v>
      </c>
      <c r="H88" s="112">
        <v>1875</v>
      </c>
      <c r="I88" s="114"/>
      <c r="J88" s="114"/>
      <c r="K88" s="114"/>
      <c r="L88" s="114"/>
      <c r="M88" s="114"/>
      <c r="N88" s="114"/>
      <c r="O88" s="114"/>
      <c r="P88" s="177"/>
      <c r="Q88" s="114"/>
      <c r="R88" s="115"/>
      <c r="S88" s="116">
        <f t="shared" si="3"/>
        <v>69315</v>
      </c>
    </row>
    <row r="89" spans="1:19" x14ac:dyDescent="0.25">
      <c r="A89" s="71">
        <v>85</v>
      </c>
      <c r="B89" s="19" t="s">
        <v>86</v>
      </c>
      <c r="C89" s="80">
        <v>696986</v>
      </c>
      <c r="D89" s="81">
        <v>60</v>
      </c>
      <c r="E89" s="82">
        <f t="shared" si="4"/>
        <v>1.2620037274780269</v>
      </c>
      <c r="F89" s="83">
        <f t="shared" si="5"/>
        <v>14659.982166666667</v>
      </c>
      <c r="G89" s="111">
        <v>860071.13</v>
      </c>
      <c r="H89" s="112">
        <v>19527.8</v>
      </c>
      <c r="I89" s="114"/>
      <c r="J89" s="114"/>
      <c r="K89" s="114"/>
      <c r="L89" s="114"/>
      <c r="M89" s="114"/>
      <c r="N89" s="114"/>
      <c r="O89" s="114"/>
      <c r="P89" s="177"/>
      <c r="Q89" s="114"/>
      <c r="R89" s="115"/>
      <c r="S89" s="116">
        <f t="shared" si="3"/>
        <v>879598.93</v>
      </c>
    </row>
    <row r="90" spans="1:19" x14ac:dyDescent="0.25">
      <c r="A90" s="71">
        <v>86</v>
      </c>
      <c r="B90" s="19" t="s">
        <v>87</v>
      </c>
      <c r="C90" s="80">
        <v>3743</v>
      </c>
      <c r="D90" s="81">
        <v>9</v>
      </c>
      <c r="E90" s="82">
        <f t="shared" si="4"/>
        <v>9.6289126369222569</v>
      </c>
      <c r="F90" s="83">
        <f t="shared" si="5"/>
        <v>4004.557777777778</v>
      </c>
      <c r="G90" s="111">
        <v>33284.620000000003</v>
      </c>
      <c r="H90" s="112">
        <v>2756.4</v>
      </c>
      <c r="I90" s="114"/>
      <c r="J90" s="114"/>
      <c r="K90" s="114"/>
      <c r="L90" s="114"/>
      <c r="M90" s="114"/>
      <c r="N90" s="114"/>
      <c r="O90" s="114"/>
      <c r="P90" s="177"/>
      <c r="Q90" s="114"/>
      <c r="R90" s="115"/>
      <c r="S90" s="116">
        <f t="shared" si="3"/>
        <v>36041.020000000004</v>
      </c>
    </row>
    <row r="91" spans="1:19" x14ac:dyDescent="0.25">
      <c r="A91" s="71">
        <v>87</v>
      </c>
      <c r="B91" s="19" t="s">
        <v>88</v>
      </c>
      <c r="C91" s="80">
        <v>7460</v>
      </c>
      <c r="D91" s="81">
        <v>15</v>
      </c>
      <c r="E91" s="82">
        <f t="shared" si="4"/>
        <v>20.655873994638068</v>
      </c>
      <c r="F91" s="83">
        <f t="shared" si="5"/>
        <v>10272.854666666664</v>
      </c>
      <c r="G91" s="111">
        <v>141926.12</v>
      </c>
      <c r="H91" s="112">
        <v>1985.9</v>
      </c>
      <c r="I91" s="125">
        <v>8400</v>
      </c>
      <c r="J91" s="114"/>
      <c r="K91" s="114"/>
      <c r="L91" s="114"/>
      <c r="M91" s="114"/>
      <c r="N91" s="125">
        <v>1780.8</v>
      </c>
      <c r="O91" s="125"/>
      <c r="P91" s="177"/>
      <c r="Q91" s="114"/>
      <c r="R91" s="115"/>
      <c r="S91" s="116">
        <f t="shared" si="3"/>
        <v>154092.81999999998</v>
      </c>
    </row>
    <row r="92" spans="1:19" x14ac:dyDescent="0.25">
      <c r="A92" s="71">
        <v>88</v>
      </c>
      <c r="B92" s="19" t="s">
        <v>89</v>
      </c>
      <c r="C92" s="80">
        <v>1624</v>
      </c>
      <c r="D92" s="81">
        <v>9</v>
      </c>
      <c r="E92" s="82">
        <f t="shared" si="4"/>
        <v>12.902709359605911</v>
      </c>
      <c r="F92" s="83">
        <f t="shared" si="5"/>
        <v>2328.2222222222222</v>
      </c>
      <c r="G92" s="111">
        <v>20954</v>
      </c>
      <c r="H92" s="112">
        <v>0</v>
      </c>
      <c r="I92" s="114"/>
      <c r="J92" s="114"/>
      <c r="K92" s="114"/>
      <c r="L92" s="114"/>
      <c r="M92" s="114"/>
      <c r="N92" s="114"/>
      <c r="O92" s="114"/>
      <c r="P92" s="177"/>
      <c r="Q92" s="114"/>
      <c r="R92" s="115"/>
      <c r="S92" s="116">
        <f t="shared" si="3"/>
        <v>20954</v>
      </c>
    </row>
    <row r="93" spans="1:19" x14ac:dyDescent="0.25">
      <c r="A93" s="71">
        <v>89</v>
      </c>
      <c r="B93" s="19" t="s">
        <v>90</v>
      </c>
      <c r="C93" s="80">
        <v>2193</v>
      </c>
      <c r="D93" s="81">
        <v>9</v>
      </c>
      <c r="E93" s="82">
        <f t="shared" si="4"/>
        <v>9.6748153214774284</v>
      </c>
      <c r="F93" s="83">
        <f t="shared" si="5"/>
        <v>2357.4299999999998</v>
      </c>
      <c r="G93" s="111">
        <v>20531.43</v>
      </c>
      <c r="H93" s="112">
        <v>685.44</v>
      </c>
      <c r="I93" s="114"/>
      <c r="J93" s="114"/>
      <c r="K93" s="114"/>
      <c r="L93" s="114"/>
      <c r="M93" s="114"/>
      <c r="N93" s="114"/>
      <c r="O93" s="114"/>
      <c r="P93" s="177"/>
      <c r="Q93" s="114"/>
      <c r="R93" s="115"/>
      <c r="S93" s="116">
        <f t="shared" si="3"/>
        <v>21216.87</v>
      </c>
    </row>
    <row r="94" spans="1:19" x14ac:dyDescent="0.25">
      <c r="A94" s="71">
        <v>90</v>
      </c>
      <c r="B94" s="19" t="s">
        <v>91</v>
      </c>
      <c r="C94" s="80">
        <v>3691</v>
      </c>
      <c r="D94" s="77">
        <v>9</v>
      </c>
      <c r="E94" s="82">
        <f t="shared" si="4"/>
        <v>19.060755892712002</v>
      </c>
      <c r="F94" s="83">
        <f t="shared" si="5"/>
        <v>7817.0277777777774</v>
      </c>
      <c r="G94" s="118">
        <v>65720.86</v>
      </c>
      <c r="H94" s="112">
        <v>4632.3900000000003</v>
      </c>
      <c r="I94" s="114"/>
      <c r="J94" s="114"/>
      <c r="K94" s="114"/>
      <c r="L94" s="114"/>
      <c r="M94" s="114"/>
      <c r="N94" s="114"/>
      <c r="O94" s="114"/>
      <c r="P94" s="177"/>
      <c r="Q94" s="114"/>
      <c r="R94" s="115"/>
      <c r="S94" s="116">
        <f t="shared" si="3"/>
        <v>70353.25</v>
      </c>
    </row>
    <row r="95" spans="1:19" x14ac:dyDescent="0.25">
      <c r="A95" s="71">
        <v>91</v>
      </c>
      <c r="B95" s="19" t="s">
        <v>92</v>
      </c>
      <c r="C95" s="80">
        <v>5145</v>
      </c>
      <c r="D95" s="81">
        <v>15</v>
      </c>
      <c r="E95" s="82">
        <f t="shared" si="4"/>
        <v>8.7403304178814381</v>
      </c>
      <c r="F95" s="83">
        <f t="shared" si="5"/>
        <v>2997.9333333333334</v>
      </c>
      <c r="G95" s="111">
        <v>43260</v>
      </c>
      <c r="H95" s="112">
        <v>1709</v>
      </c>
      <c r="I95" s="114"/>
      <c r="J95" s="114"/>
      <c r="K95" s="114"/>
      <c r="L95" s="114"/>
      <c r="M95" s="114"/>
      <c r="N95" s="114"/>
      <c r="O95" s="114"/>
      <c r="P95" s="177"/>
      <c r="Q95" s="114"/>
      <c r="R95" s="115"/>
      <c r="S95" s="116">
        <f t="shared" si="3"/>
        <v>44969</v>
      </c>
    </row>
    <row r="96" spans="1:19" x14ac:dyDescent="0.25">
      <c r="A96" s="71">
        <v>92</v>
      </c>
      <c r="B96" s="19" t="s">
        <v>93</v>
      </c>
      <c r="C96" s="80">
        <v>7801</v>
      </c>
      <c r="D96" s="81">
        <v>15</v>
      </c>
      <c r="E96" s="82">
        <f t="shared" si="4"/>
        <v>5.9847455454428919</v>
      </c>
      <c r="F96" s="83">
        <f t="shared" si="5"/>
        <v>3112.4666666666667</v>
      </c>
      <c r="G96" s="111">
        <v>42808</v>
      </c>
      <c r="H96" s="112">
        <v>3642</v>
      </c>
      <c r="I96" s="114">
        <v>237</v>
      </c>
      <c r="J96" s="114"/>
      <c r="K96" s="114"/>
      <c r="L96" s="114"/>
      <c r="M96" s="114"/>
      <c r="N96" s="114"/>
      <c r="O96" s="114"/>
      <c r="P96" s="177"/>
      <c r="Q96" s="114"/>
      <c r="R96" s="115"/>
      <c r="S96" s="116">
        <f t="shared" si="3"/>
        <v>46687</v>
      </c>
    </row>
    <row r="97" spans="1:19" x14ac:dyDescent="0.25">
      <c r="A97" s="71">
        <v>93</v>
      </c>
      <c r="B97" s="19" t="s">
        <v>94</v>
      </c>
      <c r="C97" s="80">
        <v>3647</v>
      </c>
      <c r="D97" s="81">
        <v>9</v>
      </c>
      <c r="E97" s="82">
        <f t="shared" si="4"/>
        <v>8.465588154647655</v>
      </c>
      <c r="F97" s="83">
        <f t="shared" si="5"/>
        <v>3430.4444444444443</v>
      </c>
      <c r="G97" s="111">
        <v>28384</v>
      </c>
      <c r="H97" s="112">
        <v>1785</v>
      </c>
      <c r="I97" s="114"/>
      <c r="J97" s="125">
        <v>705</v>
      </c>
      <c r="K97" s="114"/>
      <c r="L97" s="114"/>
      <c r="M97" s="114"/>
      <c r="N97" s="114"/>
      <c r="O97" s="114"/>
      <c r="P97" s="177"/>
      <c r="Q97" s="114"/>
      <c r="R97" s="115"/>
      <c r="S97" s="116">
        <f t="shared" si="3"/>
        <v>30874</v>
      </c>
    </row>
    <row r="98" spans="1:19" x14ac:dyDescent="0.25">
      <c r="A98" s="71">
        <v>94</v>
      </c>
      <c r="B98" s="19" t="s">
        <v>95</v>
      </c>
      <c r="C98" s="80">
        <v>23886</v>
      </c>
      <c r="D98" s="81">
        <v>17</v>
      </c>
      <c r="E98" s="82">
        <f t="shared" si="4"/>
        <v>8.6125311898183039</v>
      </c>
      <c r="F98" s="83">
        <f t="shared" si="5"/>
        <v>12101.11294117647</v>
      </c>
      <c r="G98" s="119">
        <v>200089.28</v>
      </c>
      <c r="H98" s="112">
        <v>0</v>
      </c>
      <c r="I98" s="114"/>
      <c r="J98" s="126">
        <v>4312.5</v>
      </c>
      <c r="K98" s="126">
        <v>1317.14</v>
      </c>
      <c r="L98" s="114"/>
      <c r="M98" s="114"/>
      <c r="N98" s="114"/>
      <c r="O98" s="114"/>
      <c r="P98" s="177"/>
      <c r="Q98" s="114"/>
      <c r="R98" s="115"/>
      <c r="S98" s="116">
        <f t="shared" si="3"/>
        <v>205718.92</v>
      </c>
    </row>
    <row r="99" spans="1:19" x14ac:dyDescent="0.25">
      <c r="A99" s="71">
        <v>95</v>
      </c>
      <c r="B99" s="19" t="s">
        <v>96</v>
      </c>
      <c r="C99" s="80">
        <v>24232</v>
      </c>
      <c r="D99" s="81">
        <v>17</v>
      </c>
      <c r="E99" s="82">
        <f t="shared" si="4"/>
        <v>6.5156838065368117</v>
      </c>
      <c r="F99" s="83">
        <f t="shared" si="5"/>
        <v>9287.532352941178</v>
      </c>
      <c r="G99" s="111">
        <v>152194.39000000001</v>
      </c>
      <c r="H99" s="112">
        <v>5693.66</v>
      </c>
      <c r="I99" s="114"/>
      <c r="J99" s="114"/>
      <c r="K99" s="114"/>
      <c r="L99" s="114"/>
      <c r="M99" s="114"/>
      <c r="N99" s="114"/>
      <c r="O99" s="114"/>
      <c r="P99" s="177"/>
      <c r="Q99" s="114"/>
      <c r="R99" s="115"/>
      <c r="S99" s="116">
        <f t="shared" si="3"/>
        <v>157888.05000000002</v>
      </c>
    </row>
    <row r="100" spans="1:19" x14ac:dyDescent="0.25">
      <c r="A100" s="71">
        <v>96</v>
      </c>
      <c r="B100" s="19" t="s">
        <v>97</v>
      </c>
      <c r="C100" s="80">
        <v>7193</v>
      </c>
      <c r="D100" s="81">
        <v>15</v>
      </c>
      <c r="E100" s="82">
        <f t="shared" si="4"/>
        <v>24.067843736966495</v>
      </c>
      <c r="F100" s="83">
        <f t="shared" si="5"/>
        <v>11541.333333333334</v>
      </c>
      <c r="G100" s="111">
        <v>169953</v>
      </c>
      <c r="H100" s="112">
        <v>3167</v>
      </c>
      <c r="I100" s="114"/>
      <c r="J100" s="114"/>
      <c r="K100" s="114"/>
      <c r="L100" s="114"/>
      <c r="M100" s="114"/>
      <c r="N100" s="114"/>
      <c r="O100" s="114"/>
      <c r="P100" s="177"/>
      <c r="Q100" s="114"/>
      <c r="R100" s="115"/>
      <c r="S100" s="116">
        <f t="shared" si="3"/>
        <v>173120</v>
      </c>
    </row>
    <row r="101" spans="1:19" x14ac:dyDescent="0.25">
      <c r="A101" s="71">
        <v>97</v>
      </c>
      <c r="B101" s="19" t="s">
        <v>98</v>
      </c>
      <c r="C101" s="80">
        <v>2305</v>
      </c>
      <c r="D101" s="81">
        <v>9</v>
      </c>
      <c r="E101" s="82">
        <f t="shared" si="4"/>
        <v>11.492407809110629</v>
      </c>
      <c r="F101" s="83">
        <f t="shared" si="5"/>
        <v>2943.3333333333335</v>
      </c>
      <c r="G101" s="111">
        <v>25552</v>
      </c>
      <c r="H101" s="112">
        <v>804</v>
      </c>
      <c r="I101" s="125">
        <v>134</v>
      </c>
      <c r="J101" s="114"/>
      <c r="K101" s="114"/>
      <c r="L101" s="114"/>
      <c r="M101" s="114"/>
      <c r="N101" s="114"/>
      <c r="O101" s="114"/>
      <c r="P101" s="177"/>
      <c r="Q101" s="114"/>
      <c r="R101" s="115"/>
      <c r="S101" s="116">
        <f t="shared" si="3"/>
        <v>26490</v>
      </c>
    </row>
    <row r="102" spans="1:19" x14ac:dyDescent="0.25">
      <c r="A102" s="71">
        <v>98</v>
      </c>
      <c r="B102" s="19" t="s">
        <v>99</v>
      </c>
      <c r="C102" s="80">
        <v>18823</v>
      </c>
      <c r="D102" s="81">
        <v>15</v>
      </c>
      <c r="E102" s="82">
        <f t="shared" si="4"/>
        <v>6.6122828454550282</v>
      </c>
      <c r="F102" s="83">
        <f t="shared" si="5"/>
        <v>8297.5333333333328</v>
      </c>
      <c r="G102" s="111">
        <v>105186</v>
      </c>
      <c r="H102" s="112">
        <v>13590</v>
      </c>
      <c r="I102" s="114"/>
      <c r="J102" s="114">
        <v>2938</v>
      </c>
      <c r="K102" s="114"/>
      <c r="L102" s="114"/>
      <c r="M102" s="114">
        <v>2749</v>
      </c>
      <c r="N102" s="114"/>
      <c r="O102" s="114"/>
      <c r="P102" s="177"/>
      <c r="Q102" s="114"/>
      <c r="R102" s="115"/>
      <c r="S102" s="116">
        <f t="shared" si="3"/>
        <v>124463</v>
      </c>
    </row>
    <row r="103" spans="1:19" x14ac:dyDescent="0.25">
      <c r="A103" s="71">
        <v>99</v>
      </c>
      <c r="B103" s="19" t="s">
        <v>100</v>
      </c>
      <c r="C103" s="80">
        <v>3522</v>
      </c>
      <c r="D103" s="81">
        <v>9</v>
      </c>
      <c r="E103" s="82">
        <f t="shared" si="4"/>
        <v>7.6213543441226577</v>
      </c>
      <c r="F103" s="83">
        <f t="shared" si="5"/>
        <v>2982.49</v>
      </c>
      <c r="G103" s="129">
        <v>26144.84</v>
      </c>
      <c r="H103" s="130">
        <v>697.57</v>
      </c>
      <c r="I103" s="114"/>
      <c r="J103" s="114"/>
      <c r="K103" s="114"/>
      <c r="L103" s="114"/>
      <c r="M103" s="114"/>
      <c r="N103" s="114"/>
      <c r="O103" s="114"/>
      <c r="P103" s="177"/>
      <c r="Q103" s="114"/>
      <c r="R103" s="115"/>
      <c r="S103" s="116">
        <f t="shared" si="3"/>
        <v>26842.41</v>
      </c>
    </row>
    <row r="104" spans="1:19" x14ac:dyDescent="0.25">
      <c r="A104" s="71">
        <v>100</v>
      </c>
      <c r="B104" s="19" t="s">
        <v>101</v>
      </c>
      <c r="C104" s="80">
        <v>5003</v>
      </c>
      <c r="D104" s="81">
        <v>15</v>
      </c>
      <c r="E104" s="82">
        <f t="shared" si="4"/>
        <v>6.2609454327403551</v>
      </c>
      <c r="F104" s="83">
        <f t="shared" si="5"/>
        <v>2088.2339999999999</v>
      </c>
      <c r="G104" s="111">
        <v>27918.41</v>
      </c>
      <c r="H104" s="112">
        <f>1946.79+1458.31</f>
        <v>3405.1</v>
      </c>
      <c r="I104" s="114"/>
      <c r="J104" s="114"/>
      <c r="K104" s="114"/>
      <c r="L104" s="114"/>
      <c r="M104" s="114"/>
      <c r="N104" s="114"/>
      <c r="O104" s="114"/>
      <c r="P104" s="177"/>
      <c r="Q104" s="114"/>
      <c r="R104" s="115"/>
      <c r="S104" s="116">
        <f t="shared" si="3"/>
        <v>31323.51</v>
      </c>
    </row>
    <row r="105" spans="1:19" x14ac:dyDescent="0.25">
      <c r="A105" s="71">
        <v>101</v>
      </c>
      <c r="B105" s="19" t="s">
        <v>102</v>
      </c>
      <c r="C105" s="80">
        <v>12727</v>
      </c>
      <c r="D105" s="81">
        <v>15</v>
      </c>
      <c r="E105" s="82">
        <f t="shared" si="4"/>
        <v>4.3255284041800897</v>
      </c>
      <c r="F105" s="83">
        <f t="shared" si="5"/>
        <v>3670.0666666666666</v>
      </c>
      <c r="G105" s="111">
        <v>52673</v>
      </c>
      <c r="H105" s="112">
        <v>2378</v>
      </c>
      <c r="I105" s="114"/>
      <c r="J105" s="114"/>
      <c r="K105" s="114"/>
      <c r="L105" s="114"/>
      <c r="M105" s="114"/>
      <c r="N105" s="114"/>
      <c r="O105" s="114"/>
      <c r="P105" s="177"/>
      <c r="Q105" s="114"/>
      <c r="R105" s="115"/>
      <c r="S105" s="116">
        <f t="shared" si="3"/>
        <v>55051</v>
      </c>
    </row>
    <row r="106" spans="1:19" x14ac:dyDescent="0.25">
      <c r="A106" s="71">
        <v>102</v>
      </c>
      <c r="B106" s="19" t="s">
        <v>103</v>
      </c>
      <c r="C106" s="80">
        <v>11313</v>
      </c>
      <c r="D106" s="81">
        <v>15</v>
      </c>
      <c r="E106" s="82">
        <f t="shared" si="4"/>
        <v>13.081057190842394</v>
      </c>
      <c r="F106" s="83">
        <f t="shared" si="5"/>
        <v>9865.7333333333336</v>
      </c>
      <c r="G106" s="111">
        <v>140212</v>
      </c>
      <c r="H106" s="112">
        <v>7774</v>
      </c>
      <c r="I106" s="114"/>
      <c r="J106" s="114"/>
      <c r="K106" s="114"/>
      <c r="L106" s="114"/>
      <c r="M106" s="114"/>
      <c r="N106" s="114"/>
      <c r="O106" s="114"/>
      <c r="P106" s="177"/>
      <c r="Q106" s="114"/>
      <c r="R106" s="115"/>
      <c r="S106" s="116">
        <f t="shared" si="3"/>
        <v>147986</v>
      </c>
    </row>
    <row r="107" spans="1:19" x14ac:dyDescent="0.25">
      <c r="A107" s="71">
        <v>103</v>
      </c>
      <c r="B107" s="19" t="s">
        <v>104</v>
      </c>
      <c r="C107" s="80">
        <v>3308</v>
      </c>
      <c r="D107" s="77">
        <v>9</v>
      </c>
      <c r="E107" s="82">
        <f t="shared" si="4"/>
        <v>8.9195888754534458</v>
      </c>
      <c r="F107" s="83">
        <f t="shared" si="5"/>
        <v>3278.4444444444443</v>
      </c>
      <c r="G107" s="111">
        <v>26142</v>
      </c>
      <c r="H107" s="112">
        <v>3364</v>
      </c>
      <c r="I107" s="114"/>
      <c r="J107" s="114"/>
      <c r="K107" s="114"/>
      <c r="L107" s="114"/>
      <c r="M107" s="114"/>
      <c r="N107" s="114"/>
      <c r="O107" s="114"/>
      <c r="P107" s="177"/>
      <c r="Q107" s="114"/>
      <c r="R107" s="115"/>
      <c r="S107" s="116">
        <f t="shared" si="3"/>
        <v>29506</v>
      </c>
    </row>
    <row r="108" spans="1:19" x14ac:dyDescent="0.25">
      <c r="A108" s="71">
        <v>104</v>
      </c>
      <c r="B108" s="19" t="s">
        <v>105</v>
      </c>
      <c r="C108" s="80">
        <v>30321</v>
      </c>
      <c r="D108" s="81">
        <v>17</v>
      </c>
      <c r="E108" s="82">
        <f t="shared" si="4"/>
        <v>6.8444886382375252</v>
      </c>
      <c r="F108" s="83">
        <f t="shared" si="5"/>
        <v>12207.749411764706</v>
      </c>
      <c r="G108" s="111">
        <v>196959.21</v>
      </c>
      <c r="H108" s="112">
        <v>10572.53</v>
      </c>
      <c r="I108" s="114"/>
      <c r="J108" s="114"/>
      <c r="K108" s="114"/>
      <c r="L108" s="114"/>
      <c r="M108" s="114"/>
      <c r="N108" s="114"/>
      <c r="O108" s="114"/>
      <c r="P108" s="177"/>
      <c r="Q108" s="114"/>
      <c r="R108" s="115"/>
      <c r="S108" s="116">
        <f t="shared" si="3"/>
        <v>207531.74</v>
      </c>
    </row>
    <row r="109" spans="1:19" x14ac:dyDescent="0.25">
      <c r="A109" s="71">
        <v>105</v>
      </c>
      <c r="B109" s="19" t="s">
        <v>106</v>
      </c>
      <c r="C109" s="80">
        <v>3429</v>
      </c>
      <c r="D109" s="81">
        <v>9</v>
      </c>
      <c r="E109" s="82">
        <f t="shared" si="4"/>
        <v>10.716917468649754</v>
      </c>
      <c r="F109" s="83">
        <f t="shared" si="5"/>
        <v>4083.1455555555563</v>
      </c>
      <c r="G109" s="111">
        <v>34138.33</v>
      </c>
      <c r="H109" s="112">
        <v>2609.98</v>
      </c>
      <c r="I109" s="114"/>
      <c r="J109" s="114"/>
      <c r="K109" s="114"/>
      <c r="L109" s="114"/>
      <c r="M109" s="114"/>
      <c r="N109" s="114"/>
      <c r="O109" s="114"/>
      <c r="P109" s="177"/>
      <c r="Q109" s="114"/>
      <c r="R109" s="115"/>
      <c r="S109" s="116">
        <f t="shared" si="3"/>
        <v>36748.310000000005</v>
      </c>
    </row>
    <row r="110" spans="1:19" x14ac:dyDescent="0.25">
      <c r="A110" s="71">
        <v>106</v>
      </c>
      <c r="B110" s="19" t="s">
        <v>107</v>
      </c>
      <c r="C110" s="80">
        <v>30231</v>
      </c>
      <c r="D110" s="81">
        <v>17</v>
      </c>
      <c r="E110" s="82">
        <f t="shared" si="4"/>
        <v>1.6576110614931692</v>
      </c>
      <c r="F110" s="83">
        <f t="shared" si="5"/>
        <v>2947.72</v>
      </c>
      <c r="G110" s="111">
        <v>50111.24</v>
      </c>
      <c r="H110" s="112">
        <v>0</v>
      </c>
      <c r="I110" s="114"/>
      <c r="J110" s="114"/>
      <c r="K110" s="114"/>
      <c r="L110" s="114"/>
      <c r="M110" s="114"/>
      <c r="N110" s="114"/>
      <c r="O110" s="114"/>
      <c r="P110" s="177"/>
      <c r="Q110" s="114"/>
      <c r="R110" s="115"/>
      <c r="S110" s="116">
        <f t="shared" si="3"/>
        <v>50111.24</v>
      </c>
    </row>
    <row r="111" spans="1:19" x14ac:dyDescent="0.25">
      <c r="A111" s="71">
        <v>107</v>
      </c>
      <c r="B111" s="19" t="s">
        <v>108</v>
      </c>
      <c r="C111" s="80">
        <v>2474</v>
      </c>
      <c r="D111" s="81">
        <v>9</v>
      </c>
      <c r="E111" s="82">
        <f t="shared" si="4"/>
        <v>19.907962813257882</v>
      </c>
      <c r="F111" s="83">
        <f t="shared" si="5"/>
        <v>5472.4777777777781</v>
      </c>
      <c r="G111" s="111">
        <v>49252.3</v>
      </c>
      <c r="H111" s="112">
        <v>0</v>
      </c>
      <c r="I111" s="114"/>
      <c r="J111" s="114"/>
      <c r="K111" s="114"/>
      <c r="L111" s="114"/>
      <c r="M111" s="114"/>
      <c r="N111" s="114"/>
      <c r="O111" s="114"/>
      <c r="P111" s="177"/>
      <c r="Q111" s="114"/>
      <c r="R111" s="115"/>
      <c r="S111" s="116">
        <f t="shared" si="3"/>
        <v>49252.3</v>
      </c>
    </row>
    <row r="112" spans="1:19" x14ac:dyDescent="0.25">
      <c r="A112" s="71">
        <v>108</v>
      </c>
      <c r="B112" s="19" t="s">
        <v>109</v>
      </c>
      <c r="C112" s="80">
        <v>8796</v>
      </c>
      <c r="D112" s="81">
        <v>15</v>
      </c>
      <c r="E112" s="82">
        <f t="shared" si="4"/>
        <v>8.3850613915416101</v>
      </c>
      <c r="F112" s="83">
        <f t="shared" si="5"/>
        <v>4917</v>
      </c>
      <c r="G112" s="111">
        <v>67732</v>
      </c>
      <c r="H112" s="112">
        <v>5397</v>
      </c>
      <c r="I112" s="114">
        <v>626</v>
      </c>
      <c r="J112" s="114"/>
      <c r="K112" s="114"/>
      <c r="L112" s="114"/>
      <c r="M112" s="114"/>
      <c r="N112" s="114"/>
      <c r="O112" s="114"/>
      <c r="P112" s="177"/>
      <c r="Q112" s="114"/>
      <c r="R112" s="115"/>
      <c r="S112" s="116">
        <f t="shared" si="3"/>
        <v>73755</v>
      </c>
    </row>
    <row r="113" spans="1:19" x14ac:dyDescent="0.25">
      <c r="A113" s="71">
        <v>109</v>
      </c>
      <c r="B113" s="19" t="s">
        <v>110</v>
      </c>
      <c r="C113" s="80">
        <v>24967</v>
      </c>
      <c r="D113" s="81">
        <v>13</v>
      </c>
      <c r="E113" s="82">
        <f t="shared" si="4"/>
        <v>2.7786994833179794</v>
      </c>
      <c r="F113" s="83">
        <f t="shared" si="5"/>
        <v>5336.5992307692304</v>
      </c>
      <c r="G113" s="111">
        <v>69375.789999999994</v>
      </c>
      <c r="H113" s="112">
        <v>0</v>
      </c>
      <c r="I113" s="114"/>
      <c r="J113" s="114"/>
      <c r="K113" s="114"/>
      <c r="L113" s="114"/>
      <c r="M113" s="114"/>
      <c r="N113" s="114"/>
      <c r="O113" s="114"/>
      <c r="P113" s="177"/>
      <c r="Q113" s="114"/>
      <c r="R113" s="115"/>
      <c r="S113" s="116">
        <f t="shared" si="3"/>
        <v>69375.789999999994</v>
      </c>
    </row>
    <row r="114" spans="1:19" x14ac:dyDescent="0.25">
      <c r="A114" s="71">
        <v>110</v>
      </c>
      <c r="B114" s="19" t="s">
        <v>111</v>
      </c>
      <c r="C114" s="80">
        <v>3254</v>
      </c>
      <c r="D114" s="81">
        <v>9</v>
      </c>
      <c r="E114" s="82">
        <f t="shared" si="4"/>
        <v>10.861189305470189</v>
      </c>
      <c r="F114" s="83">
        <f t="shared" si="5"/>
        <v>3926.9233333333332</v>
      </c>
      <c r="G114" s="111">
        <v>24262.58</v>
      </c>
      <c r="H114" s="112">
        <f>1887.16+9192.57</f>
        <v>11079.73</v>
      </c>
      <c r="I114" s="114"/>
      <c r="J114" s="114"/>
      <c r="K114" s="114"/>
      <c r="L114" s="114"/>
      <c r="M114" s="114"/>
      <c r="N114" s="114"/>
      <c r="O114" s="114"/>
      <c r="P114" s="177"/>
      <c r="Q114" s="114"/>
      <c r="R114" s="115"/>
      <c r="S114" s="116">
        <f t="shared" si="3"/>
        <v>35342.31</v>
      </c>
    </row>
    <row r="115" spans="1:19" x14ac:dyDescent="0.25">
      <c r="A115" s="71">
        <v>111</v>
      </c>
      <c r="B115" s="19" t="s">
        <v>112</v>
      </c>
      <c r="C115" s="80">
        <v>1938</v>
      </c>
      <c r="D115" s="81">
        <v>9</v>
      </c>
      <c r="E115" s="82">
        <f t="shared" si="4"/>
        <v>12.797708978328172</v>
      </c>
      <c r="F115" s="83">
        <f t="shared" si="5"/>
        <v>2755.7733333333331</v>
      </c>
      <c r="G115" s="119">
        <v>23540.85</v>
      </c>
      <c r="H115" s="120">
        <v>1261.1099999999999</v>
      </c>
      <c r="I115" s="114"/>
      <c r="J115" s="114"/>
      <c r="K115" s="114"/>
      <c r="L115" s="114"/>
      <c r="M115" s="114"/>
      <c r="N115" s="114"/>
      <c r="O115" s="114"/>
      <c r="P115" s="177"/>
      <c r="Q115" s="114"/>
      <c r="R115" s="115"/>
      <c r="S115" s="116">
        <f t="shared" ref="S115:S123" si="6">G115+H115+I115+J115+K115+L115+M115+N115+O115+P115+Q115</f>
        <v>24801.96</v>
      </c>
    </row>
    <row r="116" spans="1:19" x14ac:dyDescent="0.25">
      <c r="A116" s="71">
        <v>112</v>
      </c>
      <c r="B116" s="19" t="s">
        <v>113</v>
      </c>
      <c r="C116" s="80">
        <v>3892</v>
      </c>
      <c r="D116" s="77">
        <v>9</v>
      </c>
      <c r="E116" s="82">
        <f t="shared" si="4"/>
        <v>13.688499486125385</v>
      </c>
      <c r="F116" s="83">
        <f t="shared" si="5"/>
        <v>5919.5155555555557</v>
      </c>
      <c r="G116" s="111">
        <v>50443.21</v>
      </c>
      <c r="H116" s="112">
        <v>1513.25</v>
      </c>
      <c r="I116" s="114">
        <v>1319.18</v>
      </c>
      <c r="J116" s="114"/>
      <c r="K116" s="114"/>
      <c r="L116" s="114"/>
      <c r="M116" s="114"/>
      <c r="N116" s="114"/>
      <c r="O116" s="114"/>
      <c r="P116" s="177"/>
      <c r="Q116" s="114"/>
      <c r="R116" s="115"/>
      <c r="S116" s="116">
        <f t="shared" si="6"/>
        <v>53275.64</v>
      </c>
    </row>
    <row r="117" spans="1:19" x14ac:dyDescent="0.25">
      <c r="A117" s="71">
        <v>113</v>
      </c>
      <c r="B117" s="19" t="s">
        <v>114</v>
      </c>
      <c r="C117" s="80">
        <v>8430</v>
      </c>
      <c r="D117" s="85">
        <v>15</v>
      </c>
      <c r="E117" s="82">
        <f t="shared" si="4"/>
        <v>9.7537758007117432</v>
      </c>
      <c r="F117" s="83">
        <f t="shared" si="5"/>
        <v>5481.6220000000003</v>
      </c>
      <c r="G117" s="111">
        <v>76284.160000000003</v>
      </c>
      <c r="H117" s="112">
        <v>5940.17</v>
      </c>
      <c r="I117" s="114">
        <v>0</v>
      </c>
      <c r="J117" s="114"/>
      <c r="K117" s="114"/>
      <c r="L117" s="114">
        <v>0</v>
      </c>
      <c r="M117" s="114">
        <v>0</v>
      </c>
      <c r="N117" s="114"/>
      <c r="O117" s="114"/>
      <c r="P117" s="177"/>
      <c r="Q117" s="114"/>
      <c r="R117" s="115"/>
      <c r="S117" s="116">
        <f t="shared" si="6"/>
        <v>82224.33</v>
      </c>
    </row>
    <row r="118" spans="1:19" x14ac:dyDescent="0.25">
      <c r="A118" s="72">
        <v>114</v>
      </c>
      <c r="B118" s="74" t="s">
        <v>115</v>
      </c>
      <c r="C118" s="80">
        <v>38059</v>
      </c>
      <c r="D118" s="91">
        <v>13</v>
      </c>
      <c r="E118" s="82">
        <f t="shared" si="4"/>
        <v>6.936981003179274</v>
      </c>
      <c r="F118" s="83">
        <f t="shared" si="5"/>
        <v>20308.812307692308</v>
      </c>
      <c r="G118" s="111">
        <v>217113.74</v>
      </c>
      <c r="H118" s="112">
        <v>12027.35</v>
      </c>
      <c r="I118" s="123">
        <v>22095.21</v>
      </c>
      <c r="J118" s="123">
        <v>1804.8</v>
      </c>
      <c r="K118" s="123">
        <v>951.22</v>
      </c>
      <c r="L118" s="123"/>
      <c r="M118" s="123">
        <v>7896</v>
      </c>
      <c r="N118" s="123"/>
      <c r="O118" s="123"/>
      <c r="P118" s="178">
        <v>1621.24</v>
      </c>
      <c r="Q118" s="123">
        <v>505</v>
      </c>
      <c r="R118" s="124"/>
      <c r="S118" s="116">
        <f t="shared" si="6"/>
        <v>264014.56</v>
      </c>
    </row>
    <row r="119" spans="1:19" x14ac:dyDescent="0.25">
      <c r="A119" s="71">
        <v>115</v>
      </c>
      <c r="B119" s="19" t="s">
        <v>116</v>
      </c>
      <c r="C119" s="80">
        <v>11760</v>
      </c>
      <c r="D119" s="90">
        <v>15</v>
      </c>
      <c r="E119" s="82">
        <f t="shared" si="4"/>
        <v>12.921375850340134</v>
      </c>
      <c r="F119" s="83">
        <f t="shared" si="5"/>
        <v>10130.358666666665</v>
      </c>
      <c r="G119" s="111">
        <v>140206.76999999999</v>
      </c>
      <c r="H119" s="112">
        <v>9032.39</v>
      </c>
      <c r="I119" s="114"/>
      <c r="J119" s="114"/>
      <c r="K119" s="114">
        <v>33.39</v>
      </c>
      <c r="L119" s="114"/>
      <c r="M119" s="114"/>
      <c r="N119" s="114">
        <v>1822.83</v>
      </c>
      <c r="O119" s="114">
        <v>860</v>
      </c>
      <c r="P119" s="177"/>
      <c r="Q119" s="114"/>
      <c r="R119" s="115"/>
      <c r="S119" s="116">
        <f t="shared" si="6"/>
        <v>151955.37999999998</v>
      </c>
    </row>
    <row r="120" spans="1:19" x14ac:dyDescent="0.25">
      <c r="A120" s="23">
        <v>116</v>
      </c>
      <c r="B120" s="19" t="s">
        <v>117</v>
      </c>
      <c r="C120" s="80">
        <v>3825</v>
      </c>
      <c r="D120" s="90">
        <v>9</v>
      </c>
      <c r="E120" s="82">
        <f t="shared" si="4"/>
        <v>8.5717647058823534</v>
      </c>
      <c r="F120" s="83">
        <f t="shared" si="5"/>
        <v>3643</v>
      </c>
      <c r="G120" s="111">
        <v>29963</v>
      </c>
      <c r="H120" s="112">
        <v>1577</v>
      </c>
      <c r="I120" s="114"/>
      <c r="J120" s="114"/>
      <c r="K120" s="114"/>
      <c r="L120" s="114"/>
      <c r="M120" s="114">
        <v>1247</v>
      </c>
      <c r="N120" s="114"/>
      <c r="O120" s="114"/>
      <c r="P120" s="177"/>
      <c r="Q120" s="114"/>
      <c r="R120" s="115"/>
      <c r="S120" s="116">
        <f t="shared" si="6"/>
        <v>32787</v>
      </c>
    </row>
    <row r="121" spans="1:19" x14ac:dyDescent="0.25">
      <c r="A121" s="71">
        <v>117</v>
      </c>
      <c r="B121" s="19" t="s">
        <v>118</v>
      </c>
      <c r="C121" s="80">
        <v>4996</v>
      </c>
      <c r="D121" s="90">
        <v>15</v>
      </c>
      <c r="E121" s="82">
        <f t="shared" si="4"/>
        <v>9.8324659727782233</v>
      </c>
      <c r="F121" s="83">
        <f t="shared" si="5"/>
        <v>3274.8666666666668</v>
      </c>
      <c r="G121" s="111">
        <v>49123</v>
      </c>
      <c r="H121" s="112">
        <v>0</v>
      </c>
      <c r="I121" s="114"/>
      <c r="J121" s="114"/>
      <c r="K121" s="114"/>
      <c r="L121" s="114"/>
      <c r="M121" s="114"/>
      <c r="N121" s="114"/>
      <c r="O121" s="114"/>
      <c r="P121" s="177"/>
      <c r="Q121" s="114"/>
      <c r="R121" s="115"/>
      <c r="S121" s="116">
        <f t="shared" si="6"/>
        <v>49123</v>
      </c>
    </row>
    <row r="122" spans="1:19" x14ac:dyDescent="0.25">
      <c r="A122" s="23">
        <v>118</v>
      </c>
      <c r="B122" s="19" t="s">
        <v>119</v>
      </c>
      <c r="C122" s="80">
        <v>5890</v>
      </c>
      <c r="D122" s="92">
        <v>15</v>
      </c>
      <c r="E122" s="82">
        <f t="shared" si="4"/>
        <v>5.6834261460101878</v>
      </c>
      <c r="F122" s="83">
        <f t="shared" si="5"/>
        <v>2231.6920000000005</v>
      </c>
      <c r="G122" s="119">
        <v>31128.7</v>
      </c>
      <c r="H122" s="120">
        <v>2094.7800000000002</v>
      </c>
      <c r="I122" s="114"/>
      <c r="J122" s="114"/>
      <c r="K122" s="122">
        <v>251.9</v>
      </c>
      <c r="L122" s="114"/>
      <c r="M122" s="114"/>
      <c r="N122" s="114"/>
      <c r="O122" s="114"/>
      <c r="P122" s="177"/>
      <c r="Q122" s="114"/>
      <c r="R122" s="115"/>
      <c r="S122" s="116">
        <f t="shared" si="6"/>
        <v>33475.380000000005</v>
      </c>
    </row>
    <row r="123" spans="1:19" ht="15.75" thickBot="1" x14ac:dyDescent="0.3">
      <c r="A123" s="69">
        <v>119</v>
      </c>
      <c r="B123" s="75" t="s">
        <v>120</v>
      </c>
      <c r="C123" s="93">
        <v>2914</v>
      </c>
      <c r="D123" s="94">
        <v>9</v>
      </c>
      <c r="E123" s="95">
        <f t="shared" si="4"/>
        <v>15.233229238160604</v>
      </c>
      <c r="F123" s="96">
        <f t="shared" si="5"/>
        <v>4932.181111111111</v>
      </c>
      <c r="G123" s="132">
        <v>41027.89</v>
      </c>
      <c r="H123" s="133">
        <v>3261.74</v>
      </c>
      <c r="I123" s="134"/>
      <c r="J123" s="134"/>
      <c r="K123" s="134"/>
      <c r="L123" s="134"/>
      <c r="M123" s="134">
        <v>100</v>
      </c>
      <c r="N123" s="134"/>
      <c r="O123" s="134"/>
      <c r="P123" s="179"/>
      <c r="Q123" s="134"/>
      <c r="R123" s="135"/>
      <c r="S123" s="136">
        <f t="shared" si="6"/>
        <v>44389.63</v>
      </c>
    </row>
    <row r="124" spans="1:19" ht="15.75" thickBot="1" x14ac:dyDescent="0.3">
      <c r="A124" s="377" t="s">
        <v>180</v>
      </c>
      <c r="B124" s="378"/>
      <c r="C124" s="97">
        <f>SUM(C5:C123)</f>
        <v>2095549</v>
      </c>
      <c r="D124" s="98">
        <f>SUM(D5:D123)</f>
        <v>1614</v>
      </c>
      <c r="E124" s="99">
        <f>SUM(E5:E123)</f>
        <v>1153.8897315331685</v>
      </c>
      <c r="F124" s="100">
        <f>SUM(F5:F123)</f>
        <v>734211.42712091526</v>
      </c>
      <c r="G124" s="137">
        <f>SUM(G5:G123)</f>
        <v>10253285.330000002</v>
      </c>
      <c r="H124" s="138">
        <f t="shared" ref="H124:S124" si="7">SUM(H5:H123)</f>
        <v>512583.43999999989</v>
      </c>
      <c r="I124" s="139">
        <f t="shared" si="7"/>
        <v>83334.920000000013</v>
      </c>
      <c r="J124" s="139">
        <f t="shared" si="7"/>
        <v>34377.050000000003</v>
      </c>
      <c r="K124" s="139">
        <f t="shared" si="7"/>
        <v>10033.189999999997</v>
      </c>
      <c r="L124" s="139">
        <f t="shared" si="7"/>
        <v>2432</v>
      </c>
      <c r="M124" s="139">
        <f t="shared" si="7"/>
        <v>54302.729999999996</v>
      </c>
      <c r="N124" s="139">
        <f t="shared" si="7"/>
        <v>6496.43</v>
      </c>
      <c r="O124" s="139">
        <f t="shared" si="7"/>
        <v>860</v>
      </c>
      <c r="P124" s="180">
        <f t="shared" si="7"/>
        <v>5250.44</v>
      </c>
      <c r="Q124" s="139">
        <f t="shared" si="7"/>
        <v>8736.91</v>
      </c>
      <c r="R124" s="140">
        <f t="shared" si="7"/>
        <v>0</v>
      </c>
      <c r="S124" s="141">
        <f t="shared" si="7"/>
        <v>10971692.440000003</v>
      </c>
    </row>
    <row r="125" spans="1:19" ht="15.75" x14ac:dyDescent="0.25">
      <c r="A125" s="68"/>
      <c r="B125" s="68"/>
      <c r="C125" s="68"/>
      <c r="D125" s="68"/>
      <c r="E125" s="68"/>
      <c r="F125" s="68"/>
      <c r="G125" s="68"/>
      <c r="H125" s="68"/>
    </row>
    <row r="126" spans="1:19" ht="15.75" x14ac:dyDescent="0.25">
      <c r="A126" s="68"/>
      <c r="B126" s="68"/>
      <c r="C126" s="68"/>
      <c r="D126" s="68"/>
      <c r="E126" s="68"/>
      <c r="F126" s="68"/>
      <c r="G126" s="68"/>
      <c r="H126" s="68"/>
    </row>
    <row r="127" spans="1:19" ht="15.75" x14ac:dyDescent="0.25">
      <c r="A127" s="1"/>
      <c r="B127" s="1"/>
      <c r="C127" s="1"/>
      <c r="D127" s="1"/>
      <c r="E127" s="1"/>
      <c r="F127" s="1"/>
      <c r="G127" s="1"/>
      <c r="H127" s="1"/>
    </row>
  </sheetData>
  <mergeCells count="9">
    <mergeCell ref="A1:H1"/>
    <mergeCell ref="A124:B124"/>
    <mergeCell ref="G3:S3"/>
    <mergeCell ref="A3:A4"/>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3</vt:i4>
      </vt:variant>
    </vt:vector>
  </HeadingPairs>
  <TitlesOfParts>
    <vt:vector size="3" baseType="lpstr">
      <vt:lpstr>Atzinumu veidi</vt:lpstr>
      <vt:lpstr>Deputātu skaits</vt:lpstr>
      <vt:lpstr>Deputātu atlīdzība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Lilita Strode</dc:creator>
  <cp:lastModifiedBy>Jānis Lielkalns</cp:lastModifiedBy>
  <cp:lastPrinted>2019-09-11T08:50:38Z</cp:lastPrinted>
  <dcterms:created xsi:type="dcterms:W3CDTF">2019-02-13T14:52:39Z</dcterms:created>
  <dcterms:modified xsi:type="dcterms:W3CDTF">2019-09-30T14:20:37Z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ies>
</file>